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updateLinks="never" codeName="ThisWorkbook" defaultThemeVersion="124226"/>
  <mc:AlternateContent xmlns:mc="http://schemas.openxmlformats.org/markup-compatibility/2006">
    <mc:Choice Requires="x15">
      <x15ac:absPath xmlns:x15ac="http://schemas.microsoft.com/office/spreadsheetml/2010/11/ac" url="C:\Users\Windows\Desktop\SL2024 11_01\"/>
    </mc:Choice>
  </mc:AlternateContent>
  <xr:revisionPtr revIDLastSave="0" documentId="13_ncr:1_{6E54B324-C02B-4741-B875-B1E7F19FC2CA}" xr6:coauthVersionLast="47" xr6:coauthVersionMax="47" xr10:uidLastSave="{00000000-0000-0000-0000-000000000000}"/>
  <bookViews>
    <workbookView xWindow="-120" yWindow="-120" windowWidth="29040" windowHeight="15840" firstSheet="2" activeTab="2" xr2:uid="{00000000-000D-0000-FFFF-FFFF00000000}"/>
  </bookViews>
  <sheets>
    <sheet name="StartUp" sheetId="4" state="veryHidden" r:id="rId1"/>
    <sheet name="PL 01" sheetId="10" state="hidden" r:id="rId2"/>
    <sheet name="PL01" sheetId="1" r:id="rId3"/>
    <sheet name="PL02" sheetId="12" r:id="rId4"/>
    <sheet name="PL03" sheetId="3" r:id="rId5"/>
    <sheet name="PL03." sheetId="7" state="hidden" r:id="rId6"/>
  </sheets>
  <definedNames>
    <definedName name="_xlnm.Print_Area" localSheetId="2">'PL01'!$A$1:$G$356</definedName>
    <definedName name="_xlnm.Print_Area" localSheetId="3">'PL02'!$A$1:$R$95</definedName>
    <definedName name="_xlnm.Print_Area" localSheetId="4">'PL03'!$A$1:$K$164</definedName>
    <definedName name="_xlnm.Print_Area" localSheetId="5">'PL03.'!$A$1:$R$112</definedName>
    <definedName name="_xlnm.Print_Titles" localSheetId="1">'PL 01'!$5:$6</definedName>
    <definedName name="_xlnm.Print_Titles" localSheetId="2">'PL01'!$5:$6</definedName>
    <definedName name="_xlnm.Print_Titles" localSheetId="3">'PL02'!$5:$8</definedName>
    <definedName name="_xlnm.Print_Titles" localSheetId="4">'PL03'!$4:$5</definedName>
    <definedName name="_xlnm.Print_Titles" localSheetId="5">'PL03.'!$5:$8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0" i="12" l="1"/>
  <c r="J98" i="12"/>
  <c r="J86" i="12"/>
  <c r="I86" i="12"/>
  <c r="H86" i="12"/>
  <c r="J79" i="12"/>
  <c r="I79" i="12"/>
  <c r="H79" i="12"/>
  <c r="C79" i="12"/>
  <c r="J75" i="12"/>
  <c r="I75" i="12"/>
  <c r="H75" i="12"/>
  <c r="C75" i="12" s="1"/>
  <c r="J68" i="12"/>
  <c r="I68" i="12"/>
  <c r="H68" i="12"/>
  <c r="A60" i="12"/>
  <c r="A61" i="12" s="1"/>
  <c r="A62" i="12" s="1"/>
  <c r="A59" i="12"/>
  <c r="A57" i="12"/>
  <c r="J55" i="12"/>
  <c r="I55" i="12"/>
  <c r="H55" i="12"/>
  <c r="C55" i="12" s="1"/>
  <c r="J45" i="12"/>
  <c r="I45" i="12"/>
  <c r="H45" i="12"/>
  <c r="J41" i="12"/>
  <c r="I41" i="12"/>
  <c r="H41" i="12"/>
  <c r="J32" i="12"/>
  <c r="I32" i="12"/>
  <c r="H32" i="12"/>
  <c r="C32" i="12" s="1"/>
  <c r="J30" i="12"/>
  <c r="I30" i="12"/>
  <c r="H30" i="12"/>
  <c r="J27" i="12"/>
  <c r="I27" i="12"/>
  <c r="H27" i="12"/>
  <c r="J24" i="12"/>
  <c r="J15" i="12" s="1"/>
  <c r="I24" i="12"/>
  <c r="H24" i="12"/>
  <c r="J22" i="12"/>
  <c r="I22" i="12"/>
  <c r="H22" i="12"/>
  <c r="J20" i="12"/>
  <c r="I20" i="12"/>
  <c r="H20" i="12"/>
  <c r="C20" i="12"/>
  <c r="J18" i="12"/>
  <c r="I18" i="12"/>
  <c r="H18" i="12"/>
  <c r="C18" i="12"/>
  <c r="J16" i="12"/>
  <c r="I16" i="12"/>
  <c r="H16" i="12"/>
  <c r="C16" i="12"/>
  <c r="J13" i="12"/>
  <c r="I13" i="12"/>
  <c r="H13" i="12"/>
  <c r="C13" i="12"/>
  <c r="J11" i="12"/>
  <c r="J10" i="12" s="1"/>
  <c r="I11" i="12"/>
  <c r="I10" i="12" s="1"/>
  <c r="H11" i="12"/>
  <c r="C11" i="12"/>
  <c r="H10" i="12"/>
  <c r="H15" i="12" l="1"/>
  <c r="C27" i="12"/>
  <c r="H26" i="12"/>
  <c r="C68" i="12"/>
  <c r="I26" i="12"/>
  <c r="I9" i="12" s="1"/>
  <c r="C41" i="12"/>
  <c r="C86" i="12"/>
  <c r="J26" i="12"/>
  <c r="C45" i="12"/>
  <c r="I15" i="12"/>
  <c r="C10" i="12"/>
  <c r="J9" i="12"/>
  <c r="C15" i="12"/>
  <c r="C26" i="12" l="1"/>
  <c r="H9" i="12"/>
  <c r="C9" i="12"/>
  <c r="G841" i="1" l="1"/>
  <c r="G82" i="1"/>
  <c r="F666" i="1" l="1"/>
  <c r="G660" i="1"/>
  <c r="F660" i="1"/>
  <c r="G535" i="1"/>
  <c r="F535" i="1"/>
  <c r="G509" i="1"/>
  <c r="F509" i="1"/>
  <c r="F499" i="1"/>
  <c r="F497" i="1"/>
  <c r="F418" i="1"/>
  <c r="G395" i="1"/>
  <c r="G71" i="3"/>
  <c r="C71" i="3"/>
  <c r="F188" i="1"/>
  <c r="G177" i="1"/>
  <c r="F177" i="1"/>
  <c r="F496" i="1" l="1"/>
  <c r="G130" i="1"/>
  <c r="F130" i="1"/>
  <c r="G117" i="1" l="1"/>
  <c r="F117" i="1"/>
  <c r="G34" i="3"/>
  <c r="G21" i="3"/>
  <c r="G18" i="3"/>
  <c r="G15" i="3"/>
  <c r="G10" i="3"/>
  <c r="G91" i="1"/>
  <c r="F91" i="1"/>
  <c r="G25" i="1"/>
  <c r="F25" i="1"/>
  <c r="F82" i="1"/>
  <c r="C32" i="3"/>
  <c r="C34" i="3"/>
  <c r="G29" i="3" l="1"/>
  <c r="C29" i="3"/>
  <c r="G27" i="3" l="1"/>
  <c r="C27" i="3"/>
  <c r="C18" i="3"/>
  <c r="C15" i="3"/>
  <c r="G12" i="1"/>
  <c r="C21" i="3" l="1"/>
  <c r="G35" i="1"/>
  <c r="F35" i="1"/>
  <c r="C10" i="3"/>
  <c r="F12" i="1"/>
  <c r="G9" i="1"/>
  <c r="F9" i="1"/>
  <c r="F1577" i="1" l="1"/>
  <c r="F1547" i="1" s="1"/>
  <c r="G1551" i="1"/>
  <c r="G1548" i="1"/>
  <c r="G1544" i="1"/>
  <c r="F1544" i="1"/>
  <c r="G1537" i="1"/>
  <c r="F1537" i="1"/>
  <c r="G1037" i="1"/>
  <c r="F1037" i="1"/>
  <c r="G1031" i="1"/>
  <c r="G1023" i="1"/>
  <c r="G1011" i="1"/>
  <c r="G1007" i="1"/>
  <c r="G994" i="1"/>
  <c r="G990" i="1"/>
  <c r="F989" i="1"/>
  <c r="G986" i="1"/>
  <c r="F986" i="1"/>
  <c r="G984" i="1"/>
  <c r="F984" i="1"/>
  <c r="G981" i="1"/>
  <c r="F981" i="1"/>
  <c r="G977" i="1"/>
  <c r="F977" i="1"/>
  <c r="G974" i="1"/>
  <c r="F974" i="1"/>
  <c r="G969" i="1"/>
  <c r="F969" i="1"/>
  <c r="G963" i="1"/>
  <c r="F963" i="1"/>
  <c r="G945" i="1"/>
  <c r="F945" i="1"/>
  <c r="G926" i="1"/>
  <c r="F926" i="1"/>
  <c r="G899" i="1"/>
  <c r="F899" i="1"/>
  <c r="G895" i="1"/>
  <c r="F895" i="1"/>
  <c r="G890" i="1"/>
  <c r="F890" i="1"/>
  <c r="G886" i="1"/>
  <c r="F886" i="1"/>
  <c r="G882" i="1"/>
  <c r="F882" i="1"/>
  <c r="G871" i="1"/>
  <c r="F871" i="1"/>
  <c r="F841" i="1"/>
  <c r="G506" i="1"/>
  <c r="G504" i="1"/>
  <c r="F503" i="1"/>
  <c r="F502" i="1" s="1"/>
  <c r="G692" i="1"/>
  <c r="F692" i="1"/>
  <c r="C691" i="1"/>
  <c r="E676" i="1"/>
  <c r="G666" i="1"/>
  <c r="G619" i="1"/>
  <c r="F619" i="1"/>
  <c r="G603" i="1"/>
  <c r="F603" i="1"/>
  <c r="G591" i="1"/>
  <c r="F591" i="1"/>
  <c r="G582" i="1"/>
  <c r="F582" i="1"/>
  <c r="G577" i="1"/>
  <c r="F577" i="1"/>
  <c r="G575" i="1"/>
  <c r="F575" i="1"/>
  <c r="G571" i="1"/>
  <c r="F571" i="1"/>
  <c r="G561" i="1"/>
  <c r="F561" i="1"/>
  <c r="F560" i="1"/>
  <c r="F559" i="1" s="1"/>
  <c r="G559" i="1"/>
  <c r="G544" i="1"/>
  <c r="F544" i="1"/>
  <c r="G542" i="1"/>
  <c r="F542" i="1"/>
  <c r="G532" i="1"/>
  <c r="F532" i="1"/>
  <c r="G499" i="1"/>
  <c r="G497" i="1"/>
  <c r="G425" i="1"/>
  <c r="F425" i="1"/>
  <c r="G418" i="1"/>
  <c r="G413" i="1"/>
  <c r="F413" i="1"/>
  <c r="G357" i="1"/>
  <c r="G496" i="1" l="1"/>
  <c r="F581" i="1"/>
  <c r="F1543" i="1"/>
  <c r="G412" i="1"/>
  <c r="F973" i="1"/>
  <c r="F840" i="1" s="1"/>
  <c r="G581" i="1"/>
  <c r="F570" i="1"/>
  <c r="G973" i="1"/>
  <c r="G840" i="1" s="1"/>
  <c r="G989" i="1"/>
  <c r="G570" i="1"/>
  <c r="G1547" i="1"/>
  <c r="G1543" i="1" s="1"/>
  <c r="G503" i="1"/>
  <c r="G502" i="1" s="1"/>
  <c r="G508" i="1" l="1"/>
  <c r="F412" i="1"/>
  <c r="F395" i="1" s="1"/>
  <c r="F268" i="1" l="1"/>
  <c r="G236" i="1" l="1"/>
  <c r="C154" i="3" l="1"/>
  <c r="G54" i="3" l="1"/>
  <c r="G48" i="3"/>
  <c r="C48" i="3"/>
  <c r="G119" i="3" l="1"/>
  <c r="C119" i="3"/>
  <c r="C92" i="3" l="1"/>
  <c r="G88" i="3" l="1"/>
  <c r="G115" i="3" l="1"/>
  <c r="C79" i="3" l="1"/>
  <c r="G309" i="1" l="1"/>
  <c r="C112" i="3"/>
  <c r="C59" i="3"/>
  <c r="C38" i="3"/>
  <c r="G112" i="3" l="1"/>
  <c r="C107" i="3" l="1"/>
  <c r="G158" i="3"/>
  <c r="C158" i="3"/>
  <c r="G107" i="3"/>
  <c r="F265" i="1"/>
  <c r="G8" i="3" l="1"/>
  <c r="C87" i="3" l="1"/>
  <c r="G69" i="3" l="1"/>
  <c r="G66" i="3"/>
  <c r="C50" i="3"/>
  <c r="G141" i="3"/>
  <c r="G139" i="3"/>
  <c r="G130" i="3"/>
  <c r="G97" i="3"/>
  <c r="G87" i="3"/>
  <c r="G50" i="3"/>
  <c r="G38" i="3"/>
  <c r="G162" i="3"/>
  <c r="G103" i="3" l="1"/>
  <c r="F309" i="1" l="1"/>
  <c r="G148" i="3" l="1"/>
  <c r="C152" i="3"/>
  <c r="G152" i="3"/>
  <c r="C141" i="3"/>
  <c r="C97" i="3"/>
  <c r="G85" i="3"/>
  <c r="G84" i="3" s="1"/>
  <c r="C85" i="3"/>
  <c r="C84" i="3" s="1"/>
  <c r="G109" i="3"/>
  <c r="C109" i="3"/>
  <c r="G154" i="3"/>
  <c r="C130" i="3"/>
  <c r="C99" i="3"/>
  <c r="G82" i="3"/>
  <c r="C82" i="3"/>
  <c r="C139" i="3" l="1"/>
  <c r="G59" i="3"/>
  <c r="G32" i="1"/>
  <c r="C26" i="7" l="1"/>
  <c r="I26" i="7"/>
  <c r="C103" i="3"/>
  <c r="C105" i="3"/>
  <c r="G105" i="3"/>
  <c r="C54" i="3"/>
  <c r="G79" i="3"/>
  <c r="G136" i="3" l="1"/>
  <c r="C136" i="3"/>
  <c r="C66" i="3"/>
  <c r="F236" i="1"/>
  <c r="C28" i="7"/>
  <c r="G340" i="1" l="1"/>
  <c r="F340" i="1"/>
  <c r="C46" i="3" l="1"/>
  <c r="C96" i="7"/>
  <c r="C104" i="7" l="1"/>
  <c r="G302" i="1" l="1"/>
  <c r="F302" i="1"/>
  <c r="C69" i="3"/>
  <c r="C35" i="7"/>
  <c r="I35" i="7"/>
  <c r="G206" i="1"/>
  <c r="F206" i="1"/>
  <c r="C145" i="3" l="1"/>
  <c r="F296" i="1"/>
  <c r="F295" i="1" s="1"/>
  <c r="G296" i="1"/>
  <c r="G295" i="1" s="1"/>
  <c r="G132" i="3" l="1"/>
  <c r="C132" i="3"/>
  <c r="G258" i="1"/>
  <c r="F112" i="1" l="1"/>
  <c r="G112" i="1"/>
  <c r="C134" i="3"/>
  <c r="G261" i="1"/>
  <c r="C95" i="3" l="1"/>
  <c r="C62" i="3" l="1"/>
  <c r="G62" i="3"/>
  <c r="G242" i="1"/>
  <c r="C82" i="7"/>
  <c r="G232" i="1"/>
  <c r="C115" i="3" l="1"/>
  <c r="G273" i="1"/>
  <c r="G223" i="1" l="1"/>
  <c r="G73" i="1"/>
  <c r="I20" i="7"/>
  <c r="J20" i="7"/>
  <c r="H20" i="7"/>
  <c r="C20" i="7"/>
  <c r="I104" i="7" l="1"/>
  <c r="J104" i="7"/>
  <c r="H104" i="7"/>
  <c r="I96" i="7"/>
  <c r="J96" i="7"/>
  <c r="H96" i="7"/>
  <c r="J87" i="7"/>
  <c r="H87" i="7"/>
  <c r="I67" i="7"/>
  <c r="J67" i="7"/>
  <c r="H67" i="7"/>
  <c r="C67" i="7"/>
  <c r="H28" i="7"/>
  <c r="J28" i="7"/>
  <c r="I28" i="7"/>
  <c r="I82" i="7" l="1"/>
  <c r="I23" i="7" s="1"/>
  <c r="J82" i="7"/>
  <c r="H82" i="7"/>
  <c r="J35" i="7"/>
  <c r="J23" i="7" s="1"/>
  <c r="H35" i="7"/>
  <c r="H23" i="7" s="1"/>
  <c r="G145" i="3" l="1"/>
  <c r="G128" i="3"/>
  <c r="G125" i="3"/>
  <c r="G122" i="3"/>
  <c r="G101" i="3"/>
  <c r="G99" i="3"/>
  <c r="G92" i="3"/>
  <c r="G95" i="3"/>
  <c r="G53" i="3"/>
  <c r="G46" i="3"/>
  <c r="G7" i="3" s="1"/>
  <c r="G121" i="3" l="1"/>
  <c r="G91" i="3"/>
  <c r="C18" i="7"/>
  <c r="C16" i="7"/>
  <c r="C14" i="7"/>
  <c r="C11" i="7"/>
  <c r="C10" i="7" s="1"/>
  <c r="C13" i="7" l="1"/>
  <c r="F273" i="1" l="1"/>
  <c r="F267" i="1"/>
  <c r="F258" i="1"/>
  <c r="F261" i="1"/>
  <c r="F242" i="1"/>
  <c r="F232" i="1"/>
  <c r="F230" i="1"/>
  <c r="F223" i="1"/>
  <c r="F73" i="1"/>
  <c r="F67" i="1"/>
  <c r="F32" i="1" l="1"/>
  <c r="G128" i="1"/>
  <c r="C8" i="3" l="1"/>
  <c r="C7" i="3" s="1"/>
  <c r="C125" i="3" l="1"/>
  <c r="A69" i="7" l="1"/>
  <c r="A70" i="7" s="1"/>
  <c r="A71" i="7" s="1"/>
  <c r="A72" i="7" s="1"/>
  <c r="A73" i="7" s="1"/>
  <c r="A74" i="7" s="1"/>
  <c r="A75" i="7" s="1"/>
  <c r="I18" i="7" l="1"/>
  <c r="J18" i="7"/>
  <c r="H18" i="7"/>
  <c r="I14" i="7"/>
  <c r="I13" i="7" s="1"/>
  <c r="J14" i="7"/>
  <c r="C163" i="3" l="1"/>
  <c r="C162" i="3" s="1"/>
  <c r="C148" i="3" l="1"/>
  <c r="G267" i="1" l="1"/>
  <c r="C122" i="3" l="1"/>
  <c r="J117" i="7" l="1"/>
  <c r="C128" i="3" l="1"/>
  <c r="C121" i="3" s="1"/>
  <c r="C101" i="3"/>
  <c r="C91" i="3" s="1"/>
  <c r="C53" i="3"/>
  <c r="C6" i="3" s="1"/>
  <c r="J115" i="7"/>
  <c r="G188" i="1" l="1"/>
  <c r="G67" i="1" l="1"/>
  <c r="G8" i="1" s="1"/>
  <c r="J11" i="7" l="1"/>
  <c r="J10" i="7" s="1"/>
  <c r="I11" i="7"/>
  <c r="I10" i="7" s="1"/>
  <c r="H11" i="7"/>
  <c r="H10" i="7" s="1"/>
  <c r="J16" i="7" l="1"/>
  <c r="J13" i="7" s="1"/>
  <c r="I16" i="7"/>
  <c r="I9" i="7" s="1"/>
  <c r="H16" i="7"/>
  <c r="H13" i="7" s="1"/>
  <c r="G230" i="1" l="1"/>
  <c r="G176" i="1" s="1"/>
  <c r="G7" i="1" s="1"/>
  <c r="J9" i="7"/>
  <c r="H9" i="7"/>
  <c r="C87" i="7" l="1"/>
  <c r="C23" i="7" s="1"/>
  <c r="C9" i="7" s="1"/>
</calcChain>
</file>

<file path=xl/sharedStrings.xml><?xml version="1.0" encoding="utf-8"?>
<sst xmlns="http://schemas.openxmlformats.org/spreadsheetml/2006/main" count="8736" uniqueCount="4836">
  <si>
    <t>TT</t>
  </si>
  <si>
    <t>Tên công trình (hệ thống công trình)</t>
  </si>
  <si>
    <t>Hư hỏng cũ</t>
  </si>
  <si>
    <t>Hư hỏng mới</t>
  </si>
  <si>
    <t>Khắc phục, sửa chữa</t>
  </si>
  <si>
    <t>Phụ lục 02</t>
  </si>
  <si>
    <t>(1)</t>
  </si>
  <si>
    <t>(2)</t>
  </si>
  <si>
    <t>(3)</t>
  </si>
  <si>
    <t>(4)</t>
  </si>
  <si>
    <t>(5)</t>
  </si>
  <si>
    <t>(6)</t>
  </si>
  <si>
    <t>(7)</t>
  </si>
  <si>
    <t>Địa điểm xây dựng</t>
  </si>
  <si>
    <t>Ghi chú</t>
  </si>
  <si>
    <t>Không tích nước</t>
  </si>
  <si>
    <t>I</t>
  </si>
  <si>
    <t>(8)</t>
  </si>
  <si>
    <t>(9)</t>
  </si>
  <si>
    <t>Tên công trình</t>
  </si>
  <si>
    <t>Tên chủ đầu tư</t>
  </si>
  <si>
    <t>Tên nhà thầu thi công</t>
  </si>
  <si>
    <t>Quy mô, nhiệm vụ công trình theo thiết kế được duyệt</t>
  </si>
  <si>
    <t>Thời gian khởi công, hoàn thành theo hợp đồng</t>
  </si>
  <si>
    <t>Số Quyết định phê duyệt</t>
  </si>
  <si>
    <t>Hồ chứa</t>
  </si>
  <si>
    <t>Đập dâng</t>
  </si>
  <si>
    <t>Trạm bơm</t>
  </si>
  <si>
    <t>Kênh mương</t>
  </si>
  <si>
    <t>II</t>
  </si>
  <si>
    <t>III</t>
  </si>
  <si>
    <t>IV</t>
  </si>
  <si>
    <t>(10)</t>
  </si>
  <si>
    <t>(11)</t>
  </si>
  <si>
    <t>Nguồn vốn</t>
  </si>
  <si>
    <t>Kênh</t>
  </si>
  <si>
    <t>STT</t>
  </si>
  <si>
    <t>Địa điểm</t>
  </si>
  <si>
    <t>Số hộ dân bị ảnh hưởng ở hạ du</t>
  </si>
  <si>
    <t>Tình hình tích nước</t>
  </si>
  <si>
    <t>Hồ chứa nước lớn</t>
  </si>
  <si>
    <t>Hồ chứa nước vừa</t>
  </si>
  <si>
    <t>Hồ chứa nước nhỏ</t>
  </si>
  <si>
    <t>Tích nước bình thường</t>
  </si>
  <si>
    <t>Tích nước hạn chế</t>
  </si>
  <si>
    <t>Thiết kế</t>
  </si>
  <si>
    <t>Thực tế</t>
  </si>
  <si>
    <t>Diện tích tưới (ha)</t>
  </si>
  <si>
    <t>Hồ chứa nước</t>
  </si>
  <si>
    <t>Tên hồ chứa</t>
  </si>
  <si>
    <t>Flv
(km²)</t>
  </si>
  <si>
    <t>Thông số kỹ thuật</t>
  </si>
  <si>
    <t>Mô tả hiện trạng hư hỏng xuống cấp</t>
  </si>
  <si>
    <t>Thời gian dự kiến SCNC</t>
  </si>
  <si>
    <t>Đơn vị quản lý khai thác</t>
  </si>
  <si>
    <t>Nhu cầu kinh phí SCNC (triệu đồng)</t>
  </si>
  <si>
    <r>
      <t>W</t>
    </r>
    <r>
      <rPr>
        <b/>
        <vertAlign val="subscript"/>
        <sz val="9"/>
        <rFont val="Times New Roman"/>
        <family val="1"/>
      </rPr>
      <t xml:space="preserve"> toàn bộ</t>
    </r>
    <r>
      <rPr>
        <b/>
        <sz val="9"/>
        <rFont val="Times New Roman"/>
        <family val="1"/>
      </rPr>
      <t xml:space="preserve">
(10</t>
    </r>
    <r>
      <rPr>
        <b/>
        <vertAlign val="superscript"/>
        <sz val="9"/>
        <rFont val="Times New Roman"/>
        <family val="1"/>
      </rPr>
      <t>6</t>
    </r>
    <r>
      <rPr>
        <b/>
        <sz val="9"/>
        <rFont val="Times New Roman"/>
        <family val="1"/>
      </rPr>
      <t xml:space="preserve"> m³)</t>
    </r>
  </si>
  <si>
    <t>Đập chính (m)</t>
  </si>
  <si>
    <t>Hmax</t>
  </si>
  <si>
    <t>L</t>
  </si>
  <si>
    <r>
      <t>Ghi chú</t>
    </r>
    <r>
      <rPr>
        <b/>
        <sz val="10"/>
        <rFont val="Times New Roman"/>
        <family val="1"/>
      </rPr>
      <t xml:space="preserve">: </t>
    </r>
  </si>
  <si>
    <t>Tổng</t>
  </si>
  <si>
    <t>Huyện Thọ Xuân</t>
  </si>
  <si>
    <t>x</t>
  </si>
  <si>
    <t>Công ty Sông Chu</t>
  </si>
  <si>
    <t>Huyện Cẩm Thủy</t>
  </si>
  <si>
    <t>Huyện Vĩnh Lộc</t>
  </si>
  <si>
    <t>Công ty Nam Sông Mã</t>
  </si>
  <si>
    <t>Xã Cẩm Thành</t>
  </si>
  <si>
    <t>Huyện Hà Trung</t>
  </si>
  <si>
    <t>Hồ Đồm Đồm</t>
  </si>
  <si>
    <t>Huyện Thường Xuân</t>
  </si>
  <si>
    <t>Hồ Xuân Thành</t>
  </si>
  <si>
    <t>Xã Ngọc Phụng</t>
  </si>
  <si>
    <t xml:space="preserve"> </t>
  </si>
  <si>
    <t>Huyện Ngọc Lặc</t>
  </si>
  <si>
    <t>Ban QLKTCT Thủy lợi huyện</t>
  </si>
  <si>
    <t>Thị xã Nghi Sơn</t>
  </si>
  <si>
    <t>Huyện Bá Thước</t>
  </si>
  <si>
    <t> x</t>
  </si>
  <si>
    <t>Huyện Thạch Thành</t>
  </si>
  <si>
    <t>Hồ Rộc Mõ</t>
  </si>
  <si>
    <t>Xã Thành Yên</t>
  </si>
  <si>
    <t>HTX Thành Yên</t>
  </si>
  <si>
    <t>Xã Thành Long</t>
  </si>
  <si>
    <t>HTX Thành Long</t>
  </si>
  <si>
    <t>Hồ Ruộng Khuông</t>
  </si>
  <si>
    <t>Xã Thành Vinh</t>
  </si>
  <si>
    <t>Đập thấp, mái thượng lưu sói lở, hạ lưu thấm nước qua đập</t>
  </si>
  <si>
    <t>HTX Thành Vinh</t>
  </si>
  <si>
    <t>Xã Luận Thành</t>
  </si>
  <si>
    <t>Xã Tân Thành</t>
  </si>
  <si>
    <t>Hồ Khe Dài</t>
  </si>
  <si>
    <t>Huyện Như Thanh</t>
  </si>
  <si>
    <t>Xã Thanh Tân</t>
  </si>
  <si>
    <t>Xã Mậu Lâm</t>
  </si>
  <si>
    <t>HTX dịch vụ sản xuất NLN và TL xã Mậu Lâm</t>
  </si>
  <si>
    <t>Xã Phượng Nghi</t>
  </si>
  <si>
    <t>HTX dịch vụ NN Phượng Xuân</t>
  </si>
  <si>
    <t>Hồ Khe Đu</t>
  </si>
  <si>
    <t>Xã Xuân Phúc</t>
  </si>
  <si>
    <t>HTX dịch vụ TH Xuân Hòa</t>
  </si>
  <si>
    <t>Xã Xuân Du</t>
  </si>
  <si>
    <t>Hồ Khe Sình</t>
  </si>
  <si>
    <t>Hồ Đồng Giữa</t>
  </si>
  <si>
    <t>Huyện Như Xuân</t>
  </si>
  <si>
    <t>Hồ Đồng Man</t>
  </si>
  <si>
    <t>Huyện Lang Chánh</t>
  </si>
  <si>
    <t>Huyện Nông Cống</t>
  </si>
  <si>
    <t>Hồ Đồng Vễn</t>
  </si>
  <si>
    <t>HTX dịch vụ NN Tượng Lĩnh</t>
  </si>
  <si>
    <t>Xã Công Liêm</t>
  </si>
  <si>
    <t>Đập đất: Sạt trượt mái thượng, hạ lưu, thấm ướt và thành dòng, không có thiết bị tiêu nước, chưa có lớp gia cố thượng lưu; Tràn xả lũ: Hư  hỏng nhẹ, bể tiêu năng bị xói, thiếu khả năng xả lũ; Cống lấy nước: Thân cống bị hư hỏng nhẹ, thấm qua đỉnh mang, đáy cống.</t>
  </si>
  <si>
    <t>HTX dịch vụ NN Công Liêm</t>
  </si>
  <si>
    <t>Hồ Nổ Cái</t>
  </si>
  <si>
    <t>Hồ Đá Đứng</t>
  </si>
  <si>
    <t>HTX dịch vụ NN Thăng Bình</t>
  </si>
  <si>
    <t>Hồ Đồng Trầu</t>
  </si>
  <si>
    <t>Huyện Triệu Sơn</t>
  </si>
  <si>
    <t>HTX dịch vụ NN Thọ Bình</t>
  </si>
  <si>
    <t>HTX dịch vụ NN Triệu Thành</t>
  </si>
  <si>
    <t>HTX dịch vụ NN Hợp Lý</t>
  </si>
  <si>
    <t>Hồ Ao Sen</t>
  </si>
  <si>
    <t>Hồ Khe Luồng</t>
  </si>
  <si>
    <t>Dự trù kinh phí 
(triệu đồng)</t>
  </si>
  <si>
    <t>I,1</t>
  </si>
  <si>
    <t>I,2</t>
  </si>
  <si>
    <t>Hồ Lương Ngọc</t>
  </si>
  <si>
    <t>Đập bị vỡ một phần, lòng hồ bị vùi lấp</t>
  </si>
  <si>
    <t>Sửa chữa nâng cấp</t>
  </si>
  <si>
    <t>I,3</t>
  </si>
  <si>
    <t>Hồ Nổ Cái (Hốc Mí)</t>
  </si>
  <si>
    <t>Xói mái TL, HL</t>
  </si>
  <si>
    <t>Không</t>
  </si>
  <si>
    <t>Nâng cấp</t>
  </si>
  <si>
    <t>Hồ Đồng Tranh</t>
  </si>
  <si>
    <t>Hồ Đồng Khuỹnh</t>
  </si>
  <si>
    <t>Hồ Đồng Húng</t>
  </si>
  <si>
    <t>Hồ Đá Đứng (Bình Sơn)</t>
  </si>
  <si>
    <t>I,4</t>
  </si>
  <si>
    <t>Nứt mặt đập</t>
  </si>
  <si>
    <t>I,5</t>
  </si>
  <si>
    <t>I,6</t>
  </si>
  <si>
    <t>I,7</t>
  </si>
  <si>
    <t>I,8</t>
  </si>
  <si>
    <t>I,9</t>
  </si>
  <si>
    <t>Hỏng cống lấy nước</t>
  </si>
  <si>
    <t>Sửa chữa cống lấy nước</t>
  </si>
  <si>
    <t>I,10</t>
  </si>
  <si>
    <t>I,11</t>
  </si>
  <si>
    <t>I,12</t>
  </si>
  <si>
    <t>Đập nhỏ, tràn đất hỏng</t>
  </si>
  <si>
    <t>Đập nhỏ, tràn đất, cống hỏng</t>
  </si>
  <si>
    <t>Tu bổ đập và sửa tràn, cống</t>
  </si>
  <si>
    <t>I,13</t>
  </si>
  <si>
    <t>Sửa chữa</t>
  </si>
  <si>
    <t>Hồ Nội Sơn</t>
  </si>
  <si>
    <t>II,1</t>
  </si>
  <si>
    <t>Đập Đã Sánh</t>
  </si>
  <si>
    <t>II,2</t>
  </si>
  <si>
    <t>Nâng cấp đập</t>
  </si>
  <si>
    <t>Đập Bai Đao</t>
  </si>
  <si>
    <t>Đất đất xuống cấp bị sói lỡ</t>
  </si>
  <si>
    <t>II,3</t>
  </si>
  <si>
    <t>II,4</t>
  </si>
  <si>
    <t>II,5</t>
  </si>
  <si>
    <t>Đập Xuân Tiến, xã Xuân Khang</t>
  </si>
  <si>
    <t>Tràn xả lũ xói lở nghiêm trọng, cống lấy nước rò rỉ nước</t>
  </si>
  <si>
    <t>Nâng cấp tràn xả lũ, làm mới cống lấy nước nước</t>
  </si>
  <si>
    <t>II,6</t>
  </si>
  <si>
    <t>II,7</t>
  </si>
  <si>
    <t>II,8</t>
  </si>
  <si>
    <t>Huyện Mường Lát</t>
  </si>
  <si>
    <t>Cuốn trôi đập: 15 mét. Mương 56 mét</t>
  </si>
  <si>
    <t>Xây mới 15m đập, 56m kênh mương</t>
  </si>
  <si>
    <t>Cuốn trôi đập: 16 mét:   mương: 18 mét.</t>
  </si>
  <si>
    <t>Xây mới 16m đập, 18m kênh mương</t>
  </si>
  <si>
    <t>Cuốn trôi mương: 18 mét.</t>
  </si>
  <si>
    <t>Xây mới 18m kênh mương</t>
  </si>
  <si>
    <t>Cuốn trôi  đập: 25 mét. Mương. 40 mét.</t>
  </si>
  <si>
    <t>Xây mới 25m đập. 40m kênh mương</t>
  </si>
  <si>
    <t>Cuốn trôi  đập: 23 m mương: 36 m</t>
  </si>
  <si>
    <t>Xây mới 23m đập. 36m kênh mương</t>
  </si>
  <si>
    <t>Cuốn trôi  đập 18 m. mương 36 m</t>
  </si>
  <si>
    <t>Xây mới 18m đập, 36m mương</t>
  </si>
  <si>
    <t>Cuốn trôi  đập 22m  mương 42 m</t>
  </si>
  <si>
    <t>Xây mới 22m đập, 42m mương</t>
  </si>
  <si>
    <t>Đập bị lấp cát, sỏi sân thượng lưu, chân móng bị xói</t>
  </si>
  <si>
    <t>Làm mới</t>
  </si>
  <si>
    <t>Trôi hoàn toàn (Đập tạm) 30m</t>
  </si>
  <si>
    <t>Xây dựng mới</t>
  </si>
  <si>
    <t>Trôi hoàn toàn (Đập tạm) 40m</t>
  </si>
  <si>
    <t>Hư hỏng nặng (20m)</t>
  </si>
  <si>
    <t>Trôi hoàn toàn (Đập tạm) 50m</t>
  </si>
  <si>
    <t>II,9</t>
  </si>
  <si>
    <t>Huyện Quan Hóa</t>
  </si>
  <si>
    <t>II,10</t>
  </si>
  <si>
    <t>Huyện Quan Sơn</t>
  </si>
  <si>
    <t>Xây mới</t>
  </si>
  <si>
    <t>Huyện Thiệu Hóa</t>
  </si>
  <si>
    <t>Đập dâng nước Thái Bình</t>
  </si>
  <si>
    <t>III,1</t>
  </si>
  <si>
    <t>III,2</t>
  </si>
  <si>
    <t>III,3</t>
  </si>
  <si>
    <t>Cải tạo nâng cấp nhà trạm bơm</t>
  </si>
  <si>
    <t>III,4</t>
  </si>
  <si>
    <t xml:space="preserve">Nạo vét </t>
  </si>
  <si>
    <t>III,5</t>
  </si>
  <si>
    <t>CNTN Yên Định</t>
  </si>
  <si>
    <t>Thay mới</t>
  </si>
  <si>
    <t>CNTN Tả Thọ Xuân</t>
  </si>
  <si>
    <t>CNTN Vĩnh Lộc</t>
  </si>
  <si>
    <t>CNTN Tả Thiệu Hóa</t>
  </si>
  <si>
    <t>III,6</t>
  </si>
  <si>
    <t>Công ty Bắc Sông Mã</t>
  </si>
  <si>
    <t>Chi nhánh thủy lợi Hoằng Hóa</t>
  </si>
  <si>
    <t>Chi nhánh thủy lợi Hậu Lộc</t>
  </si>
  <si>
    <t>TB tiêu Phú Lộc</t>
  </si>
  <si>
    <t xml:space="preserve">TB tiêu Quyết Thắng </t>
  </si>
  <si>
    <t>Sửa chữa nhà TB</t>
  </si>
  <si>
    <t>TB Châu Lộc</t>
  </si>
  <si>
    <t>TB Đại Lộc</t>
  </si>
  <si>
    <t>TB Yên Hòa</t>
  </si>
  <si>
    <t>TB Liên Lộc 2</t>
  </si>
  <si>
    <t>TB Văn Lộc 2</t>
  </si>
  <si>
    <t>Chi nhánh thủy lợi Hà Trung</t>
  </si>
  <si>
    <t>Chi nhánh thủy lợi Nga Sơn</t>
  </si>
  <si>
    <t>Chi nhánh thủy lợi Bỉm Sơn</t>
  </si>
  <si>
    <t>III,7</t>
  </si>
  <si>
    <t>IV,1</t>
  </si>
  <si>
    <t>Nạo vét</t>
  </si>
  <si>
    <t>CNTN Ngọc Lặc</t>
  </si>
  <si>
    <t>Kênh B4-1</t>
  </si>
  <si>
    <t>Kênh tiêu Thiệu Thịnh</t>
  </si>
  <si>
    <t>Kênh Nam</t>
  </si>
  <si>
    <t>Kênh Bắc</t>
  </si>
  <si>
    <t>Kênh dẫn TB Hòa Lộc 3</t>
  </si>
  <si>
    <t>Kênh tưới TB Thuần Lộc</t>
  </si>
  <si>
    <t>Đổ bê tông lại đoạn khoá mái bị hư hỏng</t>
  </si>
  <si>
    <t>V</t>
  </si>
  <si>
    <t>Cống</t>
  </si>
  <si>
    <t>V,1</t>
  </si>
  <si>
    <t>Cống tiêu Quang Hoa</t>
  </si>
  <si>
    <t>V,3</t>
  </si>
  <si>
    <t>Cống Nguyễn</t>
  </si>
  <si>
    <t>Cống Bông</t>
  </si>
  <si>
    <t>Cống Đông Quang</t>
  </si>
  <si>
    <t>Tổng mức đầu tư được duyệt 
(tỷ đồng)</t>
  </si>
  <si>
    <t>Khối lượng thi công đến thời điểm báo cáo</t>
  </si>
  <si>
    <t>Công ty Cổ phần xây dựng Phan Anh</t>
  </si>
  <si>
    <t>UBND huyện Vĩnh Lộc</t>
  </si>
  <si>
    <t>Ngân sách tỉnh, ngân sách huyện</t>
  </si>
  <si>
    <t>TP Sầm Sơn</t>
  </si>
  <si>
    <t>Huyện Hoằng Hóa</t>
  </si>
  <si>
    <t>UBND huyện</t>
  </si>
  <si>
    <t>xã Công Chính</t>
  </si>
  <si>
    <t>7,5</t>
  </si>
  <si>
    <t>Ban QLDA huyện</t>
  </si>
  <si>
    <t>Huyện Quảng Xương</t>
  </si>
  <si>
    <t>Xã Quảng Hùng</t>
  </si>
  <si>
    <t>Đập Bai Én</t>
  </si>
  <si>
    <t>Đập Ná sum</t>
  </si>
  <si>
    <t>xã Cao Ngọc</t>
  </si>
  <si>
    <t>xã Phùng Minh</t>
  </si>
  <si>
    <t>xã Nguyệt Ấn</t>
  </si>
  <si>
    <t>xã Vân Am</t>
  </si>
  <si>
    <t>Hồ Nán</t>
  </si>
  <si>
    <t>xã Thạch Lập</t>
  </si>
  <si>
    <t>Hồ Sèo</t>
  </si>
  <si>
    <t>Ban quản lý dự án đầu tư xây dựng huyện Thạch Thành</t>
  </si>
  <si>
    <t>Hồ Cây Đa</t>
  </si>
  <si>
    <t>xã Mậu Lâm</t>
  </si>
  <si>
    <t>Hồ Đồng Cùng</t>
  </si>
  <si>
    <t>Ban quản lý dự án đầu tư xây dựng huyện</t>
  </si>
  <si>
    <t>Mương bản Hắc xã Trí Nang</t>
  </si>
  <si>
    <t>Ban QLDA đầu tư xây dựng huyện</t>
  </si>
  <si>
    <t>xã Tế Nông</t>
  </si>
  <si>
    <t>12/2021-6/2022</t>
  </si>
  <si>
    <t>Sửa chữa bể hút, làm mới nhà trạm bơm, thay thế, bổ sung máy bơm, hệ thống điện điều khiển, vận hành trong nhà máy, gia cố kênh và sửa chữa công trình trên kênh dẫn tưới</t>
  </si>
  <si>
    <t>Tróc chân đập và sân tiêu năng</t>
  </si>
  <si>
    <t>Sửa chữa đập và sân tiêu năng</t>
  </si>
  <si>
    <t>Sạt lỡ</t>
  </si>
  <si>
    <t>Sửa chữa đập dâng nước tại K3+885</t>
  </si>
  <si>
    <t>Trạm bơm tiêu Thiệu Thịnh</t>
  </si>
  <si>
    <t>Trạm bơm tiêu Thiệu Duy</t>
  </si>
  <si>
    <t>III,8</t>
  </si>
  <si>
    <t>Huyện Yên Định</t>
  </si>
  <si>
    <t>Trạm bơm Ninh Khang</t>
  </si>
  <si>
    <t>Hệ thống tường rào nghiêng.</t>
  </si>
  <si>
    <t>Nạo vét kênh</t>
  </si>
  <si>
    <t>Đổ bê tông sân trước cống thượng lưu, mái hạ lưu, sửa ổ khóa.</t>
  </si>
  <si>
    <t>Sữa chữa</t>
  </si>
  <si>
    <t>Hỏng tấm lát, khóa mái và con rô</t>
  </si>
  <si>
    <t>Cống Gò Trưng</t>
  </si>
  <si>
    <t>Bể xả bị rò rỉ</t>
  </si>
  <si>
    <t>TB Văn Lộc 1</t>
  </si>
  <si>
    <t>Trạm bơm Thôn Hậu</t>
  </si>
  <si>
    <t>Chi nhánh thủy lợi thành phố</t>
  </si>
  <si>
    <t>Chám vá, trát lại kênh bị nứt, sụt lún</t>
  </si>
  <si>
    <t>Kênh dẫn TB Thôn Hậu</t>
  </si>
  <si>
    <t>Đắp đất, lát lại tấm
Làm lại bờ bê tông</t>
  </si>
  <si>
    <t>Kênh dẫn TB Hòa Lộc 1</t>
  </si>
  <si>
    <t>Nạo vét kênh dẫn</t>
  </si>
  <si>
    <t>Kênh B3 Phong Lộc</t>
  </si>
  <si>
    <t>Bê tông tấm lát + khóa mái</t>
  </si>
  <si>
    <t>Kênh bồi lắng</t>
  </si>
  <si>
    <t>Xã Phúc Đường</t>
  </si>
  <si>
    <t>Tổng cộng</t>
  </si>
  <si>
    <t>Phụ lục 01</t>
  </si>
  <si>
    <t>Hồ Hao Hao</t>
  </si>
  <si>
    <t>Hồ Đồng Bể</t>
  </si>
  <si>
    <t>Hồ Khe Lùng</t>
  </si>
  <si>
    <t>Hồ Ngô Công</t>
  </si>
  <si>
    <t>Hồ Long Hưng</t>
  </si>
  <si>
    <t>Hồ Hương Sơn</t>
  </si>
  <si>
    <t>Hồ Đồng Ngơn</t>
  </si>
  <si>
    <t>Hồ Hón Ốc</t>
  </si>
  <si>
    <t>Hồ Vân Thành</t>
  </si>
  <si>
    <t>Hồ Đồng Chanh</t>
  </si>
  <si>
    <t>Hồ Đông Cáo</t>
  </si>
  <si>
    <t>Hồ Chuông</t>
  </si>
  <si>
    <t>Đang sửa chữa</t>
  </si>
  <si>
    <t>Đang thi công</t>
  </si>
  <si>
    <t>Công ty TNHH xây dựng tổng hợp Tuấn Tú</t>
  </si>
  <si>
    <t>UBND huyện Hoằng Hoá</t>
  </si>
  <si>
    <t>Hồ Số 3</t>
  </si>
  <si>
    <t>Kênh tiêu Tân Thọ</t>
  </si>
  <si>
    <t>Kênh tiêu Trung Ý</t>
  </si>
  <si>
    <t>Kênh tiêu Đồng Chiêm</t>
  </si>
  <si>
    <t>Kênh tiêu Côn Cương (nhánh 1)</t>
  </si>
  <si>
    <t>Kênh tiêu Côn Cương (nhánh 2)</t>
  </si>
  <si>
    <t>Kênh tiêu Trung Thành</t>
  </si>
  <si>
    <t>Kênh nhiều đoạn bị bồi lắng, cỏ mọc gây ách tắc dòng chảy</t>
  </si>
  <si>
    <t>Kênh tiêu Tế Thắng</t>
  </si>
  <si>
    <t>Kênh tiêu Tế Lợi - Minh Nghĩa-Minh Khôi</t>
  </si>
  <si>
    <t>Kênh tiêu Tân Giang</t>
  </si>
  <si>
    <t>Kênh bị ách tắc do cỏ mọc nhiều</t>
  </si>
  <si>
    <t>Hệ thống kênh Tượng Văn</t>
  </si>
  <si>
    <t>Nhánh chính 1</t>
  </si>
  <si>
    <t>Nhánh chính 2</t>
  </si>
  <si>
    <t>Nhánh T1</t>
  </si>
  <si>
    <t>Nhánh T3</t>
  </si>
  <si>
    <t>Nhánh T5</t>
  </si>
  <si>
    <t>Nhánh T7</t>
  </si>
  <si>
    <t>Hệ thống kênh Trường Minh</t>
  </si>
  <si>
    <t>Nhánh Tây</t>
  </si>
  <si>
    <t>Nhánh Đông</t>
  </si>
  <si>
    <t>Hệ thống kênh Trường Trung</t>
  </si>
  <si>
    <t>Hệ thống kênh Bến Mắm</t>
  </si>
  <si>
    <t>Kênh Vạn Thắng</t>
  </si>
  <si>
    <t>Kênh Thăng Thọ</t>
  </si>
  <si>
    <t>Hồ Tá Kéng</t>
  </si>
  <si>
    <t>Hồ Bảy Nón</t>
  </si>
  <si>
    <t>Hồ Đồng Mài</t>
  </si>
  <si>
    <t>SC, nâng cấp đập, gia cố tấm lát thượng lưu, làm mới cống lấy nước, và nạo vét lòng hồ</t>
  </si>
  <si>
    <t>Thân đập xuống cấp, thân đập bị thủng một phần, phía hạ lưu đất bồi lắng, hệ thống sân tiêu năng hư hỏng, Kênh đầu mối gẫy sập nhiều vị trí</t>
  </si>
  <si>
    <t>Nâng cao và bọc lại thân đập; Làm mới sân tiêu năng và hệ thống kênh đầu mối</t>
  </si>
  <si>
    <t>Công ty cổ phần xây dựng Châu Phát</t>
  </si>
  <si>
    <t>Nâng cấp thân đập, làm mới cống lấy nước</t>
  </si>
  <si>
    <t xml:space="preserve">Hồ hiện nay nằm trong quy hoạch Khu công nghiệp Đông Vàng (tại Quyết định số 362/QĐ-TTg ngày 18/3/2022 </t>
  </si>
  <si>
    <t>Hồ chứa Đập Quy</t>
  </si>
  <si>
    <t>Sụt lún vai đập, mái thượng lưu lún 10cm chạy dài 30m</t>
  </si>
  <si>
    <t xml:space="preserve">Xử lý sụt lún vai đập và thân đập phía thượng lưu </t>
  </si>
  <si>
    <t>Xã Định Hải</t>
  </si>
  <si>
    <t>Lồng mang cống lấy nước qua thân đập, lòng hồ bồi lắng</t>
  </si>
  <si>
    <t>Hồ chứa nước Đập Quy</t>
  </si>
  <si>
    <t>thôn Lương Bình, xã Tùng Lâm</t>
  </si>
  <si>
    <t>Sụt lún vai đập, mái thượng lưu (lún quan sát bằng mắt thường 10cm và chạy dày 30m),</t>
  </si>
  <si>
    <t>phường Xuân Lâm</t>
  </si>
  <si>
    <t>Đập nhỏ, tràn đất, cống hỏng, kênh đất</t>
  </si>
  <si>
    <t>Tu bổ đập và sửa tràn, cống, kênh chính</t>
  </si>
  <si>
    <t>Hồ Sồng Sồng</t>
  </si>
  <si>
    <t>Cống điều tiết cầu T3</t>
  </si>
  <si>
    <t>Nạo vét lòng kênh</t>
  </si>
  <si>
    <t>Kiên cố hóa đoạn còn lại</t>
  </si>
  <si>
    <t>Tróc chân đập và hỏng sân tiêu năng</t>
  </si>
  <si>
    <t xml:space="preserve">Thân đập đất bị sạt lở. Chân đập tràn bị xói. </t>
  </si>
  <si>
    <t>Hồ Vìn</t>
  </si>
  <si>
    <t>Hồ Cây Dừa</t>
  </si>
  <si>
    <t>xã Minh Tiến</t>
  </si>
  <si>
    <t>xã Mỹ Tân</t>
  </si>
  <si>
    <t>xã Kiên Thọ</t>
  </si>
  <si>
    <t>xã Đồng Thịnh</t>
  </si>
  <si>
    <t>xã Ngọc Trung</t>
  </si>
  <si>
    <t>Ngân sách tỉnh hỗ trợ</t>
  </si>
  <si>
    <t>xã Phùng Giáo</t>
  </si>
  <si>
    <t>Tràn xả nước sạt lở, van cống rò rỉ</t>
  </si>
  <si>
    <t>Nâng cấp tràn, sửa chữa cống lấy nước</t>
  </si>
  <si>
    <t>Đập đất thấp, mặt cắt nhỏ, tràn đất sạt lở</t>
  </si>
  <si>
    <t>- Mở rộng mặt cắt đập, xử lý thấm hạ lưu đập, nâng cấp tràn</t>
  </si>
  <si>
    <t xml:space="preserve">Hồ Đồng Cả </t>
  </si>
  <si>
    <t xml:space="preserve">Hồ Rộc Mõ </t>
  </si>
  <si>
    <t xml:space="preserve">Hồ Vó Láo </t>
  </si>
  <si>
    <t xml:space="preserve">Hồ Ruộng Khuông </t>
  </si>
  <si>
    <t xml:space="preserve">Thành Long </t>
  </si>
  <si>
    <t>Đập thấp, mái thượng lưu sói lở, hạ lưu thấm nước qua đập; sạt lở bờ đập ba mái</t>
  </si>
  <si>
    <t>HTX dịch vụ NN Phú Lâm</t>
  </si>
  <si>
    <t>Hồ Khanh Châu</t>
  </si>
  <si>
    <t>HTX NN và dịch vụ Xuân Du</t>
  </si>
  <si>
    <t>TT. Bến Sung</t>
  </si>
  <si>
    <t>HTX DV NN Hải Vân</t>
  </si>
  <si>
    <t>Xã Yên Thọ</t>
  </si>
  <si>
    <t>Đập Tá Lùn</t>
  </si>
  <si>
    <t>Mương đập Són</t>
  </si>
  <si>
    <t>Mương đập Tếch</t>
  </si>
  <si>
    <t xml:space="preserve">Ban quản lý dự án ĐTXD huyện </t>
  </si>
  <si>
    <t xml:space="preserve">Nối dài cống về phía sông làm cầu công tác </t>
  </si>
  <si>
    <t>Cống T1</t>
  </si>
  <si>
    <t>Cống T2</t>
  </si>
  <si>
    <t xml:space="preserve">Câu thang lên xuống bị hỏng </t>
  </si>
  <si>
    <t xml:space="preserve">Cánh cửa cống bị kẹt mất chốt giữa cánh cửa và cọc ty </t>
  </si>
  <si>
    <t> Sửa cầu thang</t>
  </si>
  <si>
    <t>Sửa chữa hệ thống đóng mở </t>
  </si>
  <si>
    <t>Cống C1</t>
  </si>
  <si>
    <t>Cống C2</t>
  </si>
  <si>
    <t xml:space="preserve">Bậc cầu thang lên giàn công tác bị hỏng </t>
  </si>
  <si>
    <t xml:space="preserve">Cống bị nứt ngang , vết nứt 0.4- 0.7cm </t>
  </si>
  <si>
    <t> Sửa chũa cầu thang lên xuống</t>
  </si>
  <si>
    <t>Làm cống mới</t>
  </si>
  <si>
    <t>Cống C6</t>
  </si>
  <si>
    <t>Cống C7</t>
  </si>
  <si>
    <t xml:space="preserve">Hệ thống đóng mở bị kẹt </t>
  </si>
  <si>
    <t>Không còn tác dụng , giáp FLC</t>
  </si>
  <si>
    <t>Sửa chữa hệ thống đóng mở</t>
  </si>
  <si>
    <t>Đề nghị cho hoành triêt</t>
  </si>
  <si>
    <t>Cống C8</t>
  </si>
  <si>
    <t>Không còn tác dụng , Giáp FLC</t>
  </si>
  <si>
    <t xml:space="preserve">Cống đầm ông biện </t>
  </si>
  <si>
    <t>Chiều dài tuyến kênh L=1,702.54m, nâng thành kênh hiện trạng kích thước BxHtb=(1,2x1,2)m lên kích thước BxHtb=(1,2x1,7)m; kết cấu tường kênh xây gạch</t>
  </si>
  <si>
    <t>Ban QLDA đầu tư xây dựng thành phố Sầm Sơn</t>
  </si>
  <si>
    <t xml:space="preserve">Hỏng tuyến kênh dài 270 m </t>
  </si>
  <si>
    <t xml:space="preserve">Sửa chữa nâng cấp kênh mương Na Tao - Đông ban dài 270 m </t>
  </si>
  <si>
    <t>Sửa chữa nâng cấp kênh mương dài 300 m</t>
  </si>
  <si>
    <t>Hoạt Giang</t>
  </si>
  <si>
    <t>Hà Đông, Yến Sơn</t>
  </si>
  <si>
    <t>Trà Sơn</t>
  </si>
  <si>
    <t>Hoằng Sơn 2</t>
  </si>
  <si>
    <t>Hoằng Giang</t>
  </si>
  <si>
    <t>VI</t>
  </si>
  <si>
    <t>Công trình khác</t>
  </si>
  <si>
    <t>VI,1</t>
  </si>
  <si>
    <t>Cống Lộc Động</t>
  </si>
  <si>
    <t>Sửa chữa nhà quản lý</t>
  </si>
  <si>
    <t>Trát lại trần nhà quản lý 
Đổ lại bê tông sân nhà quản lý</t>
  </si>
  <si>
    <t>Hoà Lộc 1</t>
  </si>
  <si>
    <t xml:space="preserve">+ Nền nhà bong tróc 12m².
 + Cột thuỷ trí bị hỏng.
</t>
  </si>
  <si>
    <t>TB Hòa Lộc 3</t>
  </si>
  <si>
    <t>Nhà vận hành; nền nhà, cửa đi hư hỏng, tường  trần nhà bong tróc, thấm dột.</t>
  </si>
  <si>
    <t xml:space="preserve"> Sửa chữa lại nhà vận hành.</t>
  </si>
  <si>
    <t>Kênh B3 TB Thiều Xá</t>
  </si>
  <si>
    <t>Kênh tưới TB Thịnh Lộc</t>
  </si>
  <si>
    <t>Bảo dưỡng</t>
  </si>
  <si>
    <t>Ổ khóa và 3 bộ tời</t>
  </si>
  <si>
    <t>Đánh rỉ sơn lại</t>
  </si>
  <si>
    <t>Cống Lê Mã Lương</t>
  </si>
  <si>
    <t>Ổ khóa V5</t>
  </si>
  <si>
    <t>2 ổ khoá V5 bi vỡ, ty bị mòn biến dạng</t>
  </si>
  <si>
    <t>Cống Tứ Thôn</t>
  </si>
  <si>
    <t>Mái chống nóng và chống dột đã bị xuống cấp nghiêm trọng, trần nhà bị dột, bậc tam cáp bị nứt gãy, téc nước bị thủng, máy bơm bị hư hỏng, đường ống cấp nước xuống cấp, Cửa sổ nhà quản lý bị hư hỏng.</t>
  </si>
  <si>
    <t>Thay thế mái chống nóng, hàn vá trần nhà, xây dựng bậc tâm cấp, thay téc nước mới</t>
  </si>
  <si>
    <t>Tường cánh bờ tả phía sông mái đá bị sạt lở</t>
  </si>
  <si>
    <t>Đắp đất, xây đá hộc</t>
  </si>
  <si>
    <t xml:space="preserve">Lưới chắn rác làm bằng phao luồng bị trôi </t>
  </si>
  <si>
    <t>Âu thuyền Mỹ quan Trang</t>
  </si>
  <si>
    <t>TB Nam Nga Sơn</t>
  </si>
  <si>
    <t>TB Nga Vịnh tưới, tiêu</t>
  </si>
  <si>
    <t>Sửa chữa, đổ bê tông hàn vá lại</t>
  </si>
  <si>
    <t xml:space="preserve">TB Nga Điền 1 </t>
  </si>
  <si>
    <t>TB Nga Điền 2</t>
  </si>
  <si>
    <t xml:space="preserve">TB Nga Phú </t>
  </si>
  <si>
    <t>TB Vực Bà</t>
  </si>
  <si>
    <t>TB Nga Tiến</t>
  </si>
  <si>
    <t>TB Tam Linh</t>
  </si>
  <si>
    <t>TB Nga Thiện</t>
  </si>
  <si>
    <t>TB Ba Đình</t>
  </si>
  <si>
    <t>Kênh N4 đoạn K1+220-K1+230</t>
  </si>
  <si>
    <t>Sạt tấm, tụt đất</t>
  </si>
  <si>
    <t>Kênh Hưng Long đoạn K4+973 - K4+982,6</t>
  </si>
  <si>
    <t>Khoá mái và tấm bị sạt lở, tụt đất</t>
  </si>
  <si>
    <t>Kênh dẫn bể hút trạm bơm Xa Loan đoạn K0 - K0+20.8</t>
  </si>
  <si>
    <t>Trạm bơm Cống Phủ 2</t>
  </si>
  <si>
    <t>Trạm bơm Hà Yên 1</t>
  </si>
  <si>
    <t xml:space="preserve">Chống thấm dột trần nhà máy </t>
  </si>
  <si>
    <t>Trạm bơm Hà Yên 2</t>
  </si>
  <si>
    <t>Sửa chữa trần nhà máy KT (8,7x3,1)m, cửa sổ và cửa chính TB 2,4 m2</t>
  </si>
  <si>
    <t>Trạm bơm Hà Tiến 1</t>
  </si>
  <si>
    <t xml:space="preserve">Cửa sổ, cửa đi bị hư hỏng </t>
  </si>
  <si>
    <t>Trạm bơm Vạn Đề</t>
  </si>
  <si>
    <t>Mái bể hút bị sạt lở</t>
  </si>
  <si>
    <t>Kè mái</t>
  </si>
  <si>
    <t>Trạm bơm Đô Mỹ</t>
  </si>
  <si>
    <t>Bồi lắng bể hút và kênh dẫn</t>
  </si>
  <si>
    <t>Trạm bơm Hà Giang 2</t>
  </si>
  <si>
    <t>Cửa chính, cửa sổ bị hư hỏng</t>
  </si>
  <si>
    <t>Trần nhà bị thấm dột</t>
  </si>
  <si>
    <t>Kênh chính TB Hà Phú</t>
  </si>
  <si>
    <t>Kênh N14 TB Cống Phủ</t>
  </si>
  <si>
    <t xml:space="preserve">Hỏng tấm lát, khóa mái và con rô
 </t>
  </si>
  <si>
    <t>Kênh chính Hà Long</t>
  </si>
  <si>
    <t>Nẹp và tai cống bị han gỉ</t>
  </si>
  <si>
    <t xml:space="preserve">3 cánh cống bị han gỉ, tủ điều khiển cống không có mái che </t>
  </si>
  <si>
    <t>Thay mới hàng rào lưới B40+hàng rào thép gai</t>
  </si>
  <si>
    <t>69 con phai phụ bị han gỉ</t>
  </si>
  <si>
    <t xml:space="preserve">Sơn chống gỉ </t>
  </si>
  <si>
    <t>Trần nhà quản lý thấm dột, sân bị sụt lún</t>
  </si>
  <si>
    <t>Phía cuối hạ lưu tiêu năng của tràn bị xói lở chân với chiều sâu từ d= (0,8 -:- 1,0)m, chiều rộng b= (1,2 -:- 1,4)m</t>
  </si>
  <si>
    <t>Làm thả rọ đá KT(2,0*1,0*0,5)m tại hạ lưu tiêu năng tràn xả lũ dọc theo bề rộng của tràn.</t>
  </si>
  <si>
    <t>Phía thượng lưu tràn làm tường chắn với kết cấu bằng BTCT M250, chiều cao H= 1,2m và cách sân trước tràn 0,5m; đắp đất sét luyện phía thượng lưu tràn để xử lý thấm sau đó đổ sân BT M200 dày 10cm.</t>
  </si>
  <si>
    <t xml:space="preserve">Tường hữu tràn xã lũ hồ Đồng Bể bị sạt, sụt đất </t>
  </si>
  <si>
    <t>Đào đắp đất, xử lý sạt, sụt</t>
  </si>
  <si>
    <t>- Tràn xả lũ: Tại vị trí đỉnh tràn phía vai tả tràn mái ta luy, từ đỉnh tường tràn lên đỉnh đồi bị sạt</t>
  </si>
  <si>
    <t>Đắp sạt đỉnh tràn</t>
  </si>
  <si>
    <t>- Thấm thân đập chính: Khi nước trong hồ đạt cao trình +16,00 Tại vị trí có điểm đầu cách  cống lấy nước 10m về phía hữu, dài 45m; rộng theo chiều dài mái đập b= 3 m, bị thấm tại cao trình +15.50m trở xuống đến chân đập. Gây sạt lở nhẹ phần chân mái đập.
- Thấm thân đập phụ: Khi mực nước Hồ đạt cao trình +16,5, Tại cao trình +17,00 hai bên vai tràn  xuất hiện dòng thấm. Khi mực nước trong hồ xuống dưới +16,5 vị trí trên ngưng thấm</t>
  </si>
  <si>
    <t>Theo dõi dòng thấm.
Làm tầng lọc ngược áp mái hạ lưu</t>
  </si>
  <si>
    <t>- Tràn xả lũ: Bể tiêu năng sau tràn do phục vụ công trình lâu ngày, lũ, mưa lớn, đất từ lòng hồ và 2 bên vai tràn đổ xuống gây bồi lắng tiêu năng. Ảnh hưởng tới hiệu quả làm việc của tràn.</t>
  </si>
  <si>
    <t>Đào đất, vận chuyển.</t>
  </si>
  <si>
    <t>Xử lý các tổ mối hồ Ngô Công</t>
  </si>
  <si>
    <t>Phía hạ lưu tràn xuất hiện 4 tổ mối đường kính 40cm</t>
  </si>
  <si>
    <t>Cống lấy nước tại K0+009 cú đường kính D=300mm Hiện tại không có hệ thống đóng mở và được đặt trên nền đất</t>
  </si>
  <si>
    <t>Sửa chữa cống tưới, làm dàn đóng mở</t>
  </si>
  <si>
    <t xml:space="preserve"> Cống lấy nước tại K0+200m có đường kính D=400mm. Hiện tại không có hệ thống đóng mở và được đặt trên nền đất</t>
  </si>
  <si>
    <t>Hiện tại đập trên kênh phía tây đập phụ không có hệ thống đóng mở</t>
  </si>
  <si>
    <t>Phía chân mái hạ lưu có 5 vị trí thấm. Nằm ở cao trình +15.3 đến +16</t>
  </si>
  <si>
    <t>Hiện tại khu quản lý hồ Bòng Bòng chưa hàng rào bảo vệ</t>
  </si>
  <si>
    <t>Làm hàng rào bảo vệ khu quản lý bằng dây thép gai</t>
  </si>
  <si>
    <t>Lòng hồ bị bồi lắng nhiều, dung tích hồ không đạt được mức thiết kế</t>
  </si>
  <si>
    <t>Đắp đê quai dâng nước hồ Chẩm Khê cuối mùa mưa</t>
  </si>
  <si>
    <t>Đê quai dâng nước bị vỡ, rửa trôi sau mùa lũ hàng năm</t>
  </si>
  <si>
    <t>Đắp đê quai dâng nước hồ Mậu Lâm</t>
  </si>
  <si>
    <t>Cửa cống van cổng ổ khoá V1 đóng mở nặng, cống đóng không kín nước, nước phụt qua ty cống</t>
  </si>
  <si>
    <t>sửa chữa cống lấy nước</t>
  </si>
  <si>
    <t>Bề mặt 76 tấm lát thượng lưu bị xói sâu trung bình 3cm, 36 con rô bị xói trôi, 08 tấm lát bị nứt gãy</t>
  </si>
  <si>
    <t>Lắp thêm 1 van cổng ty nổi D400cm</t>
  </si>
  <si>
    <t>Cánh cửa tràn và con phai lớp sơn bị bong tróc và phai màu</t>
  </si>
  <si>
    <t>Đổ BT bù khe hở</t>
  </si>
  <si>
    <t>Mái hạ lưu có 6 vị trí nước thấm ra ở đống đá thoát nước phía chân đập, mức độ thấm thành dòng, nước ra trong</t>
  </si>
  <si>
    <t>Đắp đập dâng nước Thái Bình</t>
  </si>
  <si>
    <t>Xây dựng đập mới tại K1+300</t>
  </si>
  <si>
    <t>Đập Thọ Thảo</t>
  </si>
  <si>
    <t>Tại vị trí kênh TB Đông Yên bổ sung nước cho đuôi kênh B7/10a chưa có đập điều tiết nước</t>
  </si>
  <si>
    <t>Làm đập điều tiết bằng bê tông có dàn đóng mở, ổ khoá V1 vận hành.</t>
  </si>
  <si>
    <t>Đổ bê tông M200, đá 1×2 cánh cửa; Trát lại bê tông phần mái thượng lưu bị bong tróc</t>
  </si>
  <si>
    <t>Phá dỡ toàn bộ đập cũ. Xây lại đập 3 cửa bằng bê tông cốt thép KT (bxh) = (1,5x1,5)m. Gia cố lại mái kênh nối tiếp với Cầu giao thông bằng BTCT M200 đá 1x2 T/c dày 10cm. Đổ lại bê tông đáy và tường đầu cống tiêu qua đường</t>
  </si>
  <si>
    <t xml:space="preserve">Đập Khe Mun </t>
  </si>
  <si>
    <t>Gia cố phần đất đắp thân đập bằng đất C2; K=0,9</t>
  </si>
  <si>
    <t>Lòng đập bị bồi lắng</t>
  </si>
  <si>
    <t xml:space="preserve">Cho đào vét </t>
  </si>
  <si>
    <t>Một số vị trí bãi đá bị xói lở, trôi đá</t>
  </si>
  <si>
    <t>Bổ sung đá lát khan</t>
  </si>
  <si>
    <t>Bì đất đắp phía thượng lưu đập bị xói trôi và hư hỏng</t>
  </si>
  <si>
    <t>Đắp bổ sung bì đất phía thượng lưu.</t>
  </si>
  <si>
    <t>Trám chít lại các vị trí sân tiêu năng bị xói lở, bong lốc.</t>
  </si>
  <si>
    <t>Đổ bê tông cốt thép M200  tường tâm</t>
  </si>
  <si>
    <t>Từ mố bên hữu tràn về phía giưu đập, mái hạ lưu bị bong tróc lớp bê tông bọc rộng 12m dài 6,5m, sân tiêu năng bị sạt rộng 10m dài 3m</t>
  </si>
  <si>
    <t>Mái hạ lưu đập: phá dỡ lớp bê tông bị bong lốc, đổ lớp bê tông mới. Sân tiêu năng: đắp đất đầm chặt đổ bê  tông sân tiêu năng</t>
  </si>
  <si>
    <t>Đập bị bong lốc lớp bê tông bảo vệ, đứt cốt thép, khối đá kè thân đập bị cuốn trôi , thân đập bị bào mòn 60 cm so với thiết kế ban đầu, cả đáy và mái tiêu năng xói trôi phần bảo vệ hạ lưu phía tả,hư hỏng hoàn toàn dàn công tác, hỏng ổ khóa V5 cống xả cát bị trôi hoàn toàn, hư hỏng lưới chắn rác phía ngoài cống</t>
  </si>
  <si>
    <t>Ghi KH sửa chữa lớn</t>
  </si>
  <si>
    <t>Nạo vét thượng lưu đập</t>
  </si>
  <si>
    <t>Rọ đá bảo vệ chân mái hạ lưu đập phía bờ hữu bị trôi và trượt.</t>
  </si>
  <si>
    <t>Bể hút, kênh dẫn, kênh tưới bùn đất bồi lắng lòng kênh với chiều dày từ  h= (10-:-45) cm</t>
  </si>
  <si>
    <t>Nạo vét bể hút, kênh dẫn, kênh tưới</t>
  </si>
  <si>
    <t>Cửa đi vào và cửa sổ nhà máy bằng gỗ bị mọt rỗng, nứt gãy</t>
  </si>
  <si>
    <t>Thay thế cửa mới</t>
  </si>
  <si>
    <t>Bể hút, kênh dẫn, kênh tưới bùn đất bồi lắng lòng kênh với chiều dày từ  h= (20-:-40) cm</t>
  </si>
  <si>
    <t>Kênh tưới từ K0+00-:-K1+100 là kênh đất chưa được kiên cố</t>
  </si>
  <si>
    <t>Kiên cố kênh tưới trạm bơm từ K0+00-:-K1+100</t>
  </si>
  <si>
    <t>Kênh tưới nhánh phía đông tường bị nghiêng, nứt chiều dài L= 30m</t>
  </si>
  <si>
    <t>Sửa chữa tường kênh tưới nhánh phía đông L=30m</t>
  </si>
  <si>
    <t>Tiêu năng của kênh dẫn nhánh phía tây bị hư hỏng, đổ sập</t>
  </si>
  <si>
    <t>Sửa chữa tiêu năng nhánh tưới phía tây</t>
  </si>
  <si>
    <t>Cửa vào, bể hút bị bùn đất bồi lắng với chiều dày bình quân từ (60-:-80)cm; Kênh dẫn có chiều dài L=87m, bùn đất bồi lắng với chiều dày từ (50-:60)cm</t>
  </si>
  <si>
    <t>Nạo vét Cửa vào, bể hút, kênh dẫn.</t>
  </si>
  <si>
    <t>Thay mới đường dây điện ánh sáng làm việc, vận hành, bảo vệ; Bảng tiêu lệnh, nội quy PCCC</t>
  </si>
  <si>
    <t>Thay mới bộ cầu chì rơi SI-35KV; bổ sung mới biển báo, biển cấm, nguy hiếm; trang thiết bị dụng cụ sửa chữa</t>
  </si>
  <si>
    <t>Thay mới vật tư, phụ tùng 5 tổ máy bơm</t>
  </si>
  <si>
    <t>Sửa chữa khu nhà quản lý trạm bơm Thiệu Hòa</t>
  </si>
  <si>
    <t>Làm mái tôn chống thấm nhà quản lý và mái che sân với diện tích 55m2</t>
  </si>
  <si>
    <t>Khu quản lý TB chưa có tường rào bảo vệ</t>
  </si>
  <si>
    <t>5 Cửa sổ mọt, mục mại, gãy hỏng</t>
  </si>
  <si>
    <t>Cống vòm đá xây, nay lưng cống và tường cánh  đều bị hỏng, vỡ, đất đắp sụt lún, mất an toàn công trình</t>
  </si>
  <si>
    <t>Đắp tôn cao bờ kênh, đắp gia cố mái ngoài kênh, đổ BT khoá mái</t>
  </si>
  <si>
    <t>Mái bể hút bị long tróc, đá xây bị rơi ra ngoài tạo thành khe rỗng lớn, nước chảy vào trong tường đá xây làm sụt mái đất và có nguy cơ sạt công trình phụ</t>
  </si>
  <si>
    <t>Tháo dỡ mái đá cũ, đổ BT M200 mái bể hút</t>
  </si>
  <si>
    <t>Xây tường thu hồi, lợp mái tôn chống nóng, chống thấm</t>
  </si>
  <si>
    <t>Đổ bê tông nền, lợp mái tôn</t>
  </si>
  <si>
    <t>Dây điện bị bong tróc nhiều chỗ, mất an toàn</t>
  </si>
  <si>
    <t>Kèo gỗ, đòn tay, rui mè, luồng, ngói máy 22m2 bị mục mại gây thấm dột. Cửa sổ, cửa đi bằng gỗ bị mọt, mục mại</t>
  </si>
  <si>
    <t>Tường đá xây bể hút bị long lở, Lưới chắc rác cũ bị hư hỏng do sử dụng đã lâu</t>
  </si>
  <si>
    <t>Xây lại tường bể hút trạm bơm, Làm lưới chắn rác mới</t>
  </si>
  <si>
    <t>Sân trước nhà máy TB còn là sân đất, chưa có cửa cổng</t>
  </si>
  <si>
    <t>Làm lưới chắn rác mới</t>
  </si>
  <si>
    <t>Cửa sổ nhà máy cũ bị hư hỏng</t>
  </si>
  <si>
    <t>Lắp đặt cửa sổ, song sắt mới</t>
  </si>
  <si>
    <t>Cửa sổ nhà trạm bơm chưa có cánh cửa, cửa xếp sắt bị hỏng</t>
  </si>
  <si>
    <t>Tường đá bị long, lở, gây lùng, sạt</t>
  </si>
  <si>
    <t>Đắp đấp bổ sung, xây lại tường đá cũ</t>
  </si>
  <si>
    <t>Bể hút TB bằng đá xây đã bị long lở</t>
  </si>
  <si>
    <t>Xây lại tường bể hút</t>
  </si>
  <si>
    <t>Cửa ra vào nhà máy: Khung sắt bịt tôn nhưng khung xương rất thưa, tôn bịt là loại tôn lợp mái</t>
  </si>
  <si>
    <t>Cho hàn gia cố lại cửa nhà máy</t>
  </si>
  <si>
    <t>Sân trước hiện trạng bằng đất</t>
  </si>
  <si>
    <t>Đổ bê tông sân tước</t>
  </si>
  <si>
    <t>Cống qua đường sau bể xả: Bị sập tấm nắp</t>
  </si>
  <si>
    <t>Cho đổ bê tông tấm nắp</t>
  </si>
  <si>
    <t>Bể hút chưa có lưới chắn rác</t>
  </si>
  <si>
    <t>Gia cố, lắp đặt lưới chắn rác cho bể hút</t>
  </si>
  <si>
    <t>Bể xả bị thấm lùng, nước chảy quay lại bể hút qua tường bên tả nhà máy làm sạt lở phần đất phía ngoài nhà máy</t>
  </si>
  <si>
    <t>Đào đắp đất trị lùng và đắp lạị phần đất bị sạt lở</t>
  </si>
  <si>
    <t xml:space="preserve">ATM 100A máy số 2 bị mòn tiếp điểm, khi vận hành phát nhiệt. </t>
  </si>
  <si>
    <t>Thay ATM 100a</t>
  </si>
  <si>
    <t>Các ống chì đã hỏng, không đúng chủng loại</t>
  </si>
  <si>
    <t>Thay thế 3 quả cầu chì 600A</t>
  </si>
  <si>
    <t>Ống xả máy số 1 f500*2m bị thủng nhiều chỗ</t>
  </si>
  <si>
    <t>Thay ống bơm f500*2m</t>
  </si>
  <si>
    <t>Tụ bù 20KVA bị hỏng</t>
  </si>
  <si>
    <t>Thay tụ bù 20KVA</t>
  </si>
  <si>
    <t>Bi bơm 6313 và 7313 máy số 4 bị mòn hạt bi vận hành kêu to</t>
  </si>
  <si>
    <t>Thay vòng bi 6313</t>
  </si>
  <si>
    <t>Dây bị ô xy hóa và bong tróc, nhiều sứ nứt vỡ, ty  han rỉ</t>
  </si>
  <si>
    <t>Thay đường dây cũ bằng cáp vặn xoắn (4x120)</t>
  </si>
  <si>
    <t>Máy bơm 1000m3/h cải tiến, bơm kém hiệu quả khi vận hành</t>
  </si>
  <si>
    <t>Thay thế bằng máy hỗn lưu 1400m3/h</t>
  </si>
  <si>
    <t>Đường dây trần đi qua khu dân cư bị han gỉ, đứt nhiều vị trí</t>
  </si>
  <si>
    <t>Thay đường dây cũ bằng cáp vặn xoắn (4x95)</t>
  </si>
  <si>
    <t>Dây trần đã bị oxy hóa không đảm bảo an toàn</t>
  </si>
  <si>
    <t>Máy bơm cũ kém hiệu quả khi vận hành, hay hư hỏng, không có thiết bị thay thế.</t>
  </si>
  <si>
    <t>Dây trần đi qua khu dân cư đã bị oxy hóa không đảm bảo an toàn</t>
  </si>
  <si>
    <t>Thay đường dây cũ bằng cáp vặn xoắn (4x70)</t>
  </si>
  <si>
    <t>Đường điện ánh sáng bị đứt, hỏng</t>
  </si>
  <si>
    <t>Máy bơm chưa có van mồi, đang dùng cụm Crobin nhưng đã hỏng</t>
  </si>
  <si>
    <t>Máy bơm vận hành đang đóng ngắt bằng Công tắc từ 150A</t>
  </si>
  <si>
    <t>Tổng bơm 1.000m3/h vành mòn bị hỏng, cánh quạt hỏng, bi bơm rão, hỏng</t>
  </si>
  <si>
    <t xml:space="preserve">Cáp hạ tuyến bằng nhôm (4x35)mm bị nứt lớp vỏ cách điện, nối nhiều đoạn </t>
  </si>
  <si>
    <t>Động cơ chưa có nắp hộp cực</t>
  </si>
  <si>
    <t>Lắp điện ánh sáng cho nhà máy</t>
  </si>
  <si>
    <t>lắp van mồi D300 cho máy bơm</t>
  </si>
  <si>
    <t xml:space="preserve">Lắp tủ điện bán tự động </t>
  </si>
  <si>
    <t>Thay tổng bơm cho máy bơm</t>
  </si>
  <si>
    <t xml:space="preserve">Cho thay thế bằng cáp nhôm (4x50)mm, L = 25m </t>
  </si>
  <si>
    <t>Lắp hộp cực cho động cơ</t>
  </si>
  <si>
    <t>Máy bơm vận hành đang đóng ngắt bằng Cầu dao hộp 250A</t>
  </si>
  <si>
    <t>Bệ xắc xi cũ bị hỏng</t>
  </si>
  <si>
    <t>Lắp van mồi D300cho máy bơm</t>
  </si>
  <si>
    <t>Lắp đặt bệ sắt xi cho máy bơm</t>
  </si>
  <si>
    <t>Hiện tại đường dây hạ thế TB Quảng Tâm đã xuống cấp</t>
  </si>
  <si>
    <t>Thay 2 bộ cửa mới</t>
  </si>
  <si>
    <t>Van mồi bị thủng, lỗ thủng 1,2cm, 4 bu lông lỗ móc rác bị chờn vặn giữ không chắc khi bơm nước chảy ra ngoài</t>
  </si>
  <si>
    <t>Sửa chữa van mồi và lỗ móc rác</t>
  </si>
  <si>
    <t>01 bộ cửa sổ nhà vận hành TB Quảng Hưng xuống cấp, hư hỏng</t>
  </si>
  <si>
    <t>Thay mới cửa sổ</t>
  </si>
  <si>
    <t xml:space="preserve">Trạm bơm tiêu Thái Yên Thái Hòa  </t>
  </si>
  <si>
    <t>Trạm bơm Thọ Phú 1</t>
  </si>
  <si>
    <t>Mái ngói bị sạt, sao lệch nứt vỡ hỏng , bị sập cục bộ một số vị trớ; Đòn tay rui mè bị mối, mục gẫy nứt. Các đầu luồng đòn tay cắm vào tường đã bị gẫy mọt hỏng</t>
  </si>
  <si>
    <t>Sửa chữa mái nhà</t>
  </si>
  <si>
    <t>Nhà quản lý: Mái ngói bị nứt  một số vị trí bị sa vỏng sạt.- Luồng đòn tay rui mè bị mối mọt nứt gẫy, nhất là các đầu luồng tại các vị trí hồi nhà bị mối mọt, đứt chân không còn khả năng liên kết giữa đòn tay và tường hồi nhà.- Trần nhà bằng cót bị lệch cong, thủng</t>
  </si>
  <si>
    <t>NHà TB: Mái ngói bị nứt vỡ, mộ tsố vị trí bị sa vỏng sạt; Luồng đòn tay rui mè bị mối mọt nứt gẫy nkhông còn khả năng liên kết giữa đòn tay và tường hồi nhà, Cửa ra vào nhà máy bị mối mọt, hỏng</t>
  </si>
  <si>
    <t>Hiện tại phần mái nhà: Đòn tay, rui mè bằng luồng bị mục mọt, mái ngói bị tụt vỡ; tường xây gạch bị rạn nứt, cửa ra vào bị cong mục; phần chân bể hút bằng đá xây bị sạt lở và trôi đỏ</t>
  </si>
  <si>
    <t>Làm lại nhà che máy</t>
  </si>
  <si>
    <t>Trạm bơm Thọ Thế 2</t>
  </si>
  <si>
    <t>Mái bể hút được lát bằng đá lát chiết mạch, hiện tại đã bị bong tróc vữa, đá lát bị sạt tụt xuống bể hút</t>
  </si>
  <si>
    <t xml:space="preserve">  Đổ bờ tông gia cố mái bể hút</t>
  </si>
  <si>
    <t xml:space="preserve">Hiện tại: Trần nhà bằng bê tông bị bong tróc, các cửa đi và cửa sổ bị hỏng; Bậc lên xuống trạm bơm chưa có, tường rào trạm bơm đẫ bị nghiêng gãy, cửa ra vào bị hỏng </t>
  </si>
  <si>
    <t>S/c khu nhà TB tiêu</t>
  </si>
  <si>
    <t>Mái bể hút bị sạt, phần đất đắp bị trôi tụt, ảnh hưởng đến an toàn công trình</t>
  </si>
  <si>
    <t>Gia cố mái bể hút TB</t>
  </si>
  <si>
    <t>Cửa ra vào bị mục mọt hưởng đến việc trông coi bảo vệ trạm bơm</t>
  </si>
  <si>
    <t>Đương dây hạ thế 0,4Kv: Cáp nhôm (3x35+1x25)mm L=440m bị ô xy hóa, mục, đứt</t>
  </si>
  <si>
    <t>Thay cáp nhôm bằng cáp vằn xoắn</t>
  </si>
  <si>
    <t>Cấp thiết bị vật tư thay thế</t>
  </si>
  <si>
    <t xml:space="preserve"> Nắp B máy số 1 bị nứt vỡ, Máy bơm số 3, 2500 m3/h (MB96-TS) bị tụt trục bơm</t>
  </si>
  <si>
    <t>Thay mới nắp B</t>
  </si>
  <si>
    <t xml:space="preserve"> Xử lý khớp nối đương ống xã</t>
  </si>
  <si>
    <t>Đường ống xả bê tông ϕ 500mm, máy số 1+2+3+4 (MB51-TS;  MB52-TS; MB53-TS; MB54-TS) bị hở nước các khớp nối ống khi vận hành máy bơm, các vành đai thép định vị các khớp nối bị rỉ đứt hỏng. Máy bơm số 2+3(MB52-TS); (MB53-TS) khi vận hành rung lắc, có tiếng kêu trong ổ bi động cơ và máy bơm.</t>
  </si>
  <si>
    <t>xử lý hở khớp nối đương ống</t>
  </si>
  <si>
    <t>Đường dây hạ thế 0,4Kv, 2 sợi cáp đồng (3x90+1x35) từ tủ điện 0,4Kv MBA vào nhà máy bị nứt vỏ cao su cách điện</t>
  </si>
  <si>
    <t>Thay đường dây hạ thế bằng cáp vằn xoán</t>
  </si>
  <si>
    <t>Đường ống xã máy bơm số 1(MB67-TS) cút cong 90 độ, fi 350mm và ống bơm fi 350mm, L= 3,2m bị thủng mặt sàng; bi 6309 và 6409 rơ hỏng. Động cơ số 1(ĐC67-TS) 2 bi 6314 rơ hỏng. Máy bơm số 2(MB68-TS) cút cong 90, fi 350mm thủng mặt sàng Tủ BTĐ rơ le KTS máy số 1 bị hỏng</t>
  </si>
  <si>
    <t>Thay cút, doang mặt bích và rele KTS. Thay bi tổng bơm và động cơ.</t>
  </si>
  <si>
    <t>Thay đương dây hạ thế bằng cáp vằn xoán. Thay sứ điện + tí sứ</t>
  </si>
  <si>
    <t xml:space="preserve">Trạm bơm Lúa Vàng </t>
  </si>
  <si>
    <t xml:space="preserve"> Thay sứ điện + tí sứ</t>
  </si>
  <si>
    <t xml:space="preserve">Đường dây hạ thế 0,4Kv: Cáp nhôm 3x50+1x25 L= 180m, Hiện tại vị trí cột điện số 1 bị nứt vỡ, hỏng 4 bộ sứ điện + ty sứ. vị trí cột điện số 3 nứt vỡ hỏng 2 bộ sứ điện + ty sứ. vị trí cột điện số 4 +5 và 6 nứt vỡ hỏng 6 bộ sứ điện + ty sứ. vị trí cột điện số 7 nứt vỡ hỏng 8 bộ sứ điện + ty sứ. </t>
  </si>
  <si>
    <t>- Đường dây cáp hạ tuyến vào nhà máy bằng cáp cao su ruột đồng Cu/PVC(3x90+1x50) mm2 có tổng chiều dài L = 16,0 m, lớp cách điện bằng cao su bị lão hóa, nứt, bong tróc.</t>
  </si>
  <si>
    <t>- Thay thế, lắp đặt đường dây cáp hạ tuyến Cu/PVC(3x90+1x50) mm2 bằng cáp nhôm vặn xoắn AL/XLPE/ABC(4x120) mm2</t>
  </si>
  <si>
    <t xml:space="preserve">Phần mái đá xây phía bờ hữu bể hút bị sụt sạt, dài 3m, cao trung bình 1.0m. </t>
  </si>
  <si>
    <t>Xây lại mái đá xây bị sạt đổ</t>
  </si>
  <si>
    <t>Xây tường gạch vĩ ruồi, lợp mái tôn chống thấm dột nhà máy</t>
  </si>
  <si>
    <t>Trạm bơm Quảng Ngọc 2</t>
  </si>
  <si>
    <t xml:space="preserve"> Thay thế, lắp đặt bộ cầu dao mới trong tủ hạ thế;</t>
  </si>
  <si>
    <t>Trạm bơm Quảng Long</t>
  </si>
  <si>
    <t>Chưa có cống điều tiết hàng năm</t>
  </si>
  <si>
    <t>Cho làm cống điều tiết để đóng mở mỗi khi bơm</t>
  </si>
  <si>
    <t>Trát lại toàn bộ tường đá, đổ bê tông lót đáy, đắp đất.</t>
  </si>
  <si>
    <t>Đường điện 0.4kv từ máy biến áp đến trạm bơm đoạn đi qua Sông Yên, độ võng lớn điểm néo vào cột thấp nên chiều cao từ mặt nước thường xuyên Sông Yên lên đường dây không đảm bảo</t>
  </si>
  <si>
    <t>Tháo dỡ đường dây hiện trạng, bổ sung thêm cột, néo căng lại dây</t>
  </si>
  <si>
    <t xml:space="preserve">Bể hút và kênh dẫn vào bể hút bùn lỏng bồi nhiều chiều cao bồi (0,7÷0,8)m với chiều dài 25m </t>
  </si>
  <si>
    <t>Cần được nạo vét để đảm bảo nguồn nước dẫn vào bể hút trạm bơm</t>
  </si>
  <si>
    <t xml:space="preserve">Mực nước sông mã thường xuyên xuống thấp nước không vào được kênh dẫn.  để đảm bảo máy bơm 1000m3/h hoạt động được thì phải xây dựng 1 tuyến kênh đường ống mới chạy thẳng ra sông Mã </t>
  </si>
  <si>
    <t>Lắp đường ống dẫn HDPE</t>
  </si>
  <si>
    <t>Thay thế tụ bù 3 pha 50Kvar cũ bằng tụ bù 40 Kvar mới.</t>
  </si>
  <si>
    <t xml:space="preserve">Lắp đặt mới đường điện </t>
  </si>
  <si>
    <t>Thay thế phớt kín dầu dưới TB Cẩm Bình</t>
  </si>
  <si>
    <t>Thay thế cặp vòng bi 6320- 7320</t>
  </si>
  <si>
    <t>Bổ sung dầu nhờn BP Turbinol X46</t>
  </si>
  <si>
    <t>Bổ sung 15 lít dầu BP turbinol X46 mới</t>
  </si>
  <si>
    <t>Khi mực nước sông Bưởi dâng lên đến cao trình nền nhà máy trở lên thì nền nhà máy bắt đầu bị thấm, mức độ thấm mạnh nước phun thành vòi, phải khẩn trương kéo động cơ lên sàn nhà máy. Qua theo dõi mực nước ngoài sông và trong nhà máy gần như bằng nhau</t>
  </si>
  <si>
    <t>Dùng xà beng, búa đục tại các vị trí vòi phun, vệ sinh sạch nền. Xử lý chống thấm nền bằng lớp bê tông cốt thép dày 12 cm Bê tông M250</t>
  </si>
  <si>
    <t>Khi mực nước sông Bưởi dâng lên đến cao trình nền nhà máy trở lên thì nền nhà máy bắt đầu bị thấm, mức độ thấm mạnh, dùng máy bơm nước thoát sàn bơm không kịp, phải khẩn trương kéo động cơ lên sàn nhà máy</t>
  </si>
  <si>
    <t>Vệ sinh sạch nền. Xử lý chống thấm nền bằng lớp bê tông cốt thép dày 12 cm Bê tông M250</t>
  </si>
  <si>
    <t>Trên trục tiêu Mã Nứa chưa có cống điều tiết tưới tiêu hiện nay phải đắp bờ dâng giữ nước trong thời gian tưới, mùa mưa phải tháo để tiêu thoát nước</t>
  </si>
  <si>
    <t>Xây cống điều tiết bằng bê tông và lắp đặt ổ khóa vận hành V1</t>
  </si>
  <si>
    <t>Đoạn đường dài 115m từ mặt đê sông Bưởi vào nhà quản lý hiện nay là đường đất, mùa mưa lầy lội khó khăn cho công nhân quản lý</t>
  </si>
  <si>
    <t>Làm đường bê tông đoạn dài 115m mặt đường rộng 1,5m bê tông dày 10cm</t>
  </si>
  <si>
    <t>Vùng diện tích 55 ha hiện nay phải đắp bờ dâng giữ nước kênh tiêu để cấp nước tưới, mùa mưa lũ phải tháo để tiêu thoát nước.</t>
  </si>
  <si>
    <t xml:space="preserve">Biện pháp tạm thời hàng năm thực hiện đắp đập dâng nước tưới và đào phá đập để tiêu thoát nước mùa mưa </t>
  </si>
  <si>
    <t>TB bị xuống cấp hư hỏng với nhiều hạng mục lớn</t>
  </si>
  <si>
    <t>Nâng cấp sửa chữa lại TB</t>
  </si>
  <si>
    <t>Nạo vét bãi bồi thượng lưu âu thuyền và cống lấy nước 7 cửa</t>
  </si>
  <si>
    <t>Kênh chính Bái Thượng đoạn từ K0+713 -:- K1+061T</t>
  </si>
  <si>
    <t>Kênh tưới Lương Sơn 1</t>
  </si>
  <si>
    <t>Kênh dẫn trạm bơm Bình Giã K0+00 -:-K0+362</t>
  </si>
  <si>
    <t>Kênh dẫn trạm bơm Xuân Bái K0+40 -:- K0+600</t>
  </si>
  <si>
    <t xml:space="preserve">Kênh chính Bái Thượng đoạn từ K0+030 -:- K0+050T </t>
  </si>
  <si>
    <t>Kênh chính Bái Thượng đoạn từ K0+600 -:- K0+683T</t>
  </si>
  <si>
    <t xml:space="preserve">Thượng lưu âu thuyền và cống lấy nước 7 cửa bị bùn đất bồi lắng với chiều dài L= 120m; chiều rộng từ (45 -:- 52m); chiều dày từ (0,6 -:- 2,2m). </t>
  </si>
  <si>
    <t>Kênh Lương Sơn 1 đoạn từ K1+021 -:- K1+350 (L=329m) bị bùn đất bồi lắng với chiều dày từ (40÷45)cm</t>
  </si>
  <si>
    <t>Kênh dẫn trạm bơm Bình Giã đoạn từ K0+00 -:- K0+362 bùn đất bồi lắng với chiều dầy từ (25-:-35)cm gây cản trở dòng chảy. Do đó để đảm bảo nguồn nước cho trạm bơm, hàng năm phải nạo vét toàn bộ khối lượng đất bồi lắng trước vụ Chiêm Xuân.</t>
  </si>
  <si>
    <t>Nạo vét bùn đất bồi lắng bằng thủ công, khối lượng nạo vét được vận chuyển ra khỏi phạm vi công trình</t>
  </si>
  <si>
    <t>Phía bờ tả phần mái đất tự nhiên từ cao trình + 23.96m xuống cao trình +18.00m đang bị sạt, trượt với chiều sâu trung bình d= 35cm và có xu hướng phát triển thêm, do mái kênh là mái đất nên cỏ và cây dại mọc nhiều gây mất mỹ quan cho khuôn viên quản lý.</t>
  </si>
  <si>
    <t>Kênh chính Bái Thượng đoạn từ K0+600-:- K0+683 bờ tả với chiều dài L= 83,0m là đoạn kênh đất. Hiện tại phần đất mái trong bị sạt trượt</t>
  </si>
  <si>
    <t>Đắp đất đầm nén đảm bảo K= 0,85, m=1,75. Lắp đặt cấu kiện chân khay BTCT ĐS và tấm BTCT ĐS KT(80*80*8)cm dọc theo chiều dài mái L= 7,2m (9 hàng tấm BTĐS); sau đó đổ BTCT khóa mái M250 đá (1x2) TC theo hệ số mái m=1,75; cứ 8,0m đặt 1 dầm dọc BT với KT (B*L)= (0,2*7,2)m; làm tường chắn bằng BT tại cao trình +17.50m và đắp đất C2 K= 0.85 theo hệ sô mái m= 1.75.</t>
  </si>
  <si>
    <t xml:space="preserve">Kênh tiêu thoát nước tại vị trí K1+260T </t>
  </si>
  <si>
    <t xml:space="preserve">Kênh tiêu thoát nước tại vị trí K1+285T </t>
  </si>
  <si>
    <t xml:space="preserve">Kênh tiêu thoát nước tại vị trí K1+460T </t>
  </si>
  <si>
    <t>Kênh Chính đoạn từ K2+780 -:- K2+800T; K2+830 -:- K2+850T K4+080 -:- K4+110T và K4+150 -:- K4+180T</t>
  </si>
  <si>
    <t>Bến rửa K0+510H kênh chính Bái Thượng</t>
  </si>
  <si>
    <t>Bến rửa K2+800H kênh chính Bái Thượng</t>
  </si>
  <si>
    <t>Bến rửa K4+060H kênh chính Bái Thượng</t>
  </si>
  <si>
    <t xml:space="preserve">Cống luồn tiêu qua kênh chính tại K4+050 </t>
  </si>
  <si>
    <t>Kênh đường ống Thường Xuân tại vị trị trí K12+955</t>
  </si>
  <si>
    <t>Sơn lại hệ thống cột mốc, tim tuyến kênh đường ống Thường Xuân</t>
  </si>
  <si>
    <t>Xử lý nứt ống CSTT trên hệ thống kênh đường ống Thường Xuân đoạn từ K3+895 -:- K3+905</t>
  </si>
  <si>
    <t>Nhà van số 1,2,3,4,5,6,7,7A,8,9,10,11,12,13 và các van cấp, van chặn thuộc hệ thống kênh đường ống Thường Xuân</t>
  </si>
  <si>
    <t>Kênh chính Bái Thượng đoạn từ K4+200 -:- K4+230T</t>
  </si>
  <si>
    <t>Kênh chính Bái Thượng đoạn từ K4+270 -:- K4+300T</t>
  </si>
  <si>
    <t>Bến rửa K3+180H kênh chính Bái Thượng</t>
  </si>
  <si>
    <t>Kênh chính trạm bơm Tổ Rồng</t>
  </si>
  <si>
    <t>Kênh N1 Ngọc Phụng đoạn từ K0+300 -:- K0+500</t>
  </si>
  <si>
    <t xml:space="preserve">Tại vị trí đầu kênh tiêu đổ nước ra kênh chính Bái Thượng bờ và mái kênh chính bị xói lở với chiều rộng trung bình B= (2,0 -:- 3,5)m; chiều sâu d= (45 -:- 80)cm và đang có xu hướng phát triển thêm </t>
  </si>
  <si>
    <t>Làm cống và dốc nước bằng BTCT M250 đá 1x2 TC, khẩu diện cống KT(B*H)= (60*50)cm; dốc nước với chiều dài L= 450cm, chiều rộng B= 60cm và tường dốc nước cao H= 50cm; cuối dốc nước là bể tiêu năng với KT (B*L)= (60*220)cm, chiều sâu bể d= 20cm</t>
  </si>
  <si>
    <t xml:space="preserve">Tại vị trí đầu kênh tiêu đổ nước ra kênh chính Bái Thượng bờ và mái kênh chính bị xói lở với chiều rộng trung bình B= (1,5 -:- 2,2)m; chiều sâu d= (37 -:- 75)cm và đang có xu hướng phát triển thêm </t>
  </si>
  <si>
    <t>Gia cố mái trong kênh chính bằng BTCT M250 đá 1x2 TC, chiều rộng B= 0,7m, chiều dày d= 20cm để tiêu nước từ kênh tiêu chảy vào kênh chính; cuối dốc nước là bể tiêu năng với KT (L*B)= (1,1*0,7)m, chiều sâu d= 20cm</t>
  </si>
  <si>
    <t>+ Hiện tại đoạn từ K2+780 -:- K2+800T với chiều dài L= 20,0m; K4+080 -:- K4+110T với chiều dài L= 30,0m và K4+150 -:- K4+180T với chiều dài L= 30,0m, mái trong kênh bị sạt trượt tấm lát BTĐS và khóa mái bị đẩy xuống lòng kênh do đợt mưa lớn năm 2018. Trong qua quá trình tải nước phục vụ sản xuất hàng năm thì đoạn từ K4+080 -:- K4+110T và K4+150 -:- K4+180T đang có xu hướng phát triển thêm.
+ Trong đợt mưa lớn từ ngày 21/5 -:- 24/5/2022 thì kênh chính Bái Thượng đoạn từ K2+830 -:- K2+850T với chiều dài L= 20m bị sạt trượt tấm lát BTĐS và khóa mái bị đẩy xuống lòng kênh</t>
  </si>
  <si>
    <t xml:space="preserve">+ Tháo tấm BTĐS KT(60*60*6)cm có trọng lượng G=50 kg/tấm và chân khay BTĐS KT (120*15*30)cm; G= 124kg/tấm bị sạt. 
+ Đào, bổ sung đất đắp C2 đầm chặt đảm bảo γ= 1,45T/m3, sau đó lát lại các tấm BTĐS KT(60*60*6)cm và chân khay BTĐS KT (120*15*30)cm; G= 124kg/tấm.
+ Sau đó đổ BT M200 đá 1x2 tại chỗ bổ sung phần tấm lát BTĐS và khóa mái bị hỏng vỡ không tận dụng được (khoảng 10% tấm lát bị vỡ).
</t>
  </si>
  <si>
    <t>Bến rửa tại K0+510H gồm 26 bậc; KT 1 bậc (l*b*h)= (3,5*0,3*0,25)m  trong đó:
- 15 bậc bằng bê tông. 
- 11 bậc dưới xây bằng đá và bị hư hỏng hoàn toàn.</t>
  </si>
  <si>
    <t xml:space="preserve">Sửa chữa lại bến rửa bằng đổ bê tông M200 đá (1*2) tại chỗ. </t>
  </si>
  <si>
    <t xml:space="preserve"> + Tại hạ lưu cống luồn tiêu: Phía bờ tả toàn bộ mái đá xây bị sạt xuống bể tiêu năng và bị đẩy trôi, phần đất đang tiếp tục bị sạt lỡ và có xu hướng phát triển thêm với chiều rộng trung bình B= (1,5-:- 2,2)m; chiều sâu d= (0,8 -:- 1,2)m; chiều dài L= 25m.
 + Phía bờ hữu mái đá xây với chiều dày d= 30cm, chiều dài theo mái m= 1.5 là L= 3.61m đang bị nứt, vỡ và bị đẩy trôi nhiều vị trí.
+ Phần bể tiêu năng với KT (L*B)= (16*10)m, chiều sâu d= 20cm đang còn ổn định.</t>
  </si>
  <si>
    <t xml:space="preserve"> + Đối với bờ tả: Đắp đất C2 theo mái ban đầu đảm bảo K= 0.85; Đổ BTCT M250 đá 1x2 TC dày 10cm, cứ 5,0m thì đặt 1 khe lún dọc mái.
 + Đối với bờ hữu: Đổ BTCT M250 đá 1x2 TC dày 10cm để bảo vệ mái đá xây cũ, cứ 5,0m thì đặt 1 khe lún dọc mái.
</t>
  </si>
  <si>
    <t>Do phía sau van chặn cuối kênh đường ống Thường Xuân tận dụng kênh nam TB Tổ Rồng cũ để phục vụ sản xuất nên phải đẩy nước ngược. Khi vận hành mở van chặn phục vụ sản xuất thì nước tràn dọc theo tuyến kênh, tràn ra đường giao thông và tràn vào nhà dân. Do vậy phải dùng ngồn nước từ TB Tổ Rồng để tưới.</t>
  </si>
  <si>
    <t xml:space="preserve">Lắp đặt đường ống HDPE D140, PN8, độ dày 6,7mm từ điểm cuối kênh đường ống đến điểm cuối tuyến kênh nam TB Tổ Rồng với chiều dài L= 375m. Tại những vị trí lấy nước ra kênh nội đồng, lắp đặt khóa nhựa PVC D110 để điều tiết. </t>
  </si>
  <si>
    <t>Toàn bộ hệ thống cột mốc lớp sơn bị bay màu, hoen ố, loang lỗ.</t>
  </si>
  <si>
    <t>Sơn lại hệ thống cột mốc, tim tuyến, trong đó: Sơn màu trắng với chiều cao H= 30cm tính từ mặt đất lên. Sơn màu đỏ phần còn lại với chiều cao H=8cm</t>
  </si>
  <si>
    <t>Ngày 17/03/2023 tại đoạn trên thì phát hiện thấy nước từ trong ống CSTT thấm lên trên mặt đất và chảy thành dòng. Có 02 nguyên nhân chính dẫn tới nước thấm lên trên mặt đát là: Nguyên nhân thứ nhất ống CSTT bị nứt, vỡ; nguyên nhân thứ hai là bị rò rỉ tại khớp nối ống. Chi nhánh đang tiếp tục theo dõi, kiểm tra thường xuyên</t>
  </si>
  <si>
    <t>+ Các nhà van số 1,2,3,4,5,6,7,7A,8,9,10,11,12,13 (14 nhà van) thuộc hệ thống kênh đường ống Thường Xuân nước ngập trên van cấp Hnước ngập TB= 2,0m gây khó khăn cho công nhân trong việc điều tiết, phân phối nước phục vụ sản xuất 
'+ Các trục ty và hệ bánh răng quả rứa của các van chặn; trục ty của van cấp bị hoen gỉ, hư hỏng các bước ren. Nên mỗi khi vận hành đóng, mở thì rất nặng gây khó khăn cho công nhân trong việc điều tiết, phân phối nước phục vụ sản xuất</t>
  </si>
  <si>
    <t>Đào bóc lớp đất phong hóa dày 10cm; làm 03 tường chắn đất bằng BTCT M250 đá 1x2 TC với chiều cao H= 100cm; sau đó đắp đất đầm nén đảm bảo K= 0,85, cứ 5,0m đặt 1 giằng BTCT KT (15*20)cm dọc theo mái để liên kết với tường chắn phia trên (đối với những vết nứt thì đào đánh cấp sau đó đắp đất lại).</t>
  </si>
  <si>
    <t>Đào bóc lớp đất phong hóa dày 10cm; làm 03 tường chắn đất bằng BTCT M250 đá 1x2 TC với chiều cao H= 100cm; sau đó đắp đất đầm nén đảm bảo K= 0,85, cứ 5,0m đặt 1 giằng BTCT KT (15*20)cm dọc theo mái để liên kết với tường chắn phia trên (đối với những vết nứt thì đào đánh cấp sau đó đắp đất lại)</t>
  </si>
  <si>
    <t xml:space="preserve">
Sửa chữa lại bến rửa tại K3+180H  bằng đổ bê tông M200 đá (1*2) tại chỗ
</t>
  </si>
  <si>
    <t>Kênh chính TB Tổ Rồng đoạn từ K0+00 -:- K0+40 với chiều dài L= 40m lớp vữa xi măng bị bong tróc, nứt vỡ nhiều vị trí tại đáy và tường kênh từ đó gây rò rỉ nước.</t>
  </si>
  <si>
    <t>Đổ BT M200 đá 1x2 TC để xử lý lớp vữa xi măng bị bong tróc tại đáy và tường kênh đến MN trong kênh lớn nhất.</t>
  </si>
  <si>
    <t>Đổ bê tông M200 đá 1x2 TC dày 10cm, có đánh chẹm KT(10*10)cm để xử lý vết nứt.</t>
  </si>
  <si>
    <t>Đổ bê tông chẹm KT(10*10)cm bằng BT M200 đá 1x2 TC để xử lý vết nứt.</t>
  </si>
  <si>
    <t>Sửa chữa kênh N2 Ngọc Phụng đoạn từ K0+380 -:- K0+500</t>
  </si>
  <si>
    <t>Kênh tưới Lương Sơn 2 đoạn từ K1+810 -:- K1+910</t>
  </si>
  <si>
    <t>Sửa chữa kênh Lương Sơn 3 đoạn từ K0+570 -:- K0+620</t>
  </si>
  <si>
    <t>Kênh Lương Sơn 3 đoạn từ K1+340 -:- K1+440</t>
  </si>
  <si>
    <t>Sửa chữa kênh tưới Lương Sơn 4 đoạn từ K0+200 -:- K0+240; K0+480 -:- K0+530</t>
  </si>
  <si>
    <t>Cống luồn tiêu số 3 qua kênh Lương Sơn 3 tại vị trí K0+770</t>
  </si>
  <si>
    <t>Sửa chữa kênh Lương Sơn 1 đoạn từ K0+470 -:- K0+520</t>
  </si>
  <si>
    <t>Sửa chữa kênh Lương Sơn 2 đoạn từ K0+870 -:- K0+970</t>
  </si>
  <si>
    <t>Nạo vét bãi bồi kênh Chính đoạn
K4+900-:-K5+200H</t>
  </si>
  <si>
    <t>Nạo vét bãi bồi kênh Chính đoạn từ K7+100-:-K8+500H;  K9+300-:-K9+360H</t>
  </si>
  <si>
    <t>Nạo vét bãi bồi kênh Chính đoạn K17+120-:-K17+200(T+H)</t>
  </si>
  <si>
    <t>Xử lý sạt trượt mái ngoài bờ kênh
Chính đoạn từ K10+700-:-K10+750H</t>
  </si>
  <si>
    <t>Xử lý sạt mái ngoài kênh Chính đoạn từ K13+650-:-K13+665H</t>
  </si>
  <si>
    <t>Nạo vét bãi bồi kênh Chính đoạn
 K17+684-:-K17+844T; K18+600-:-K18+645H; K18+760-:-K18+840T; K19+180-:-K19+215H</t>
  </si>
  <si>
    <t>Nạo vét bãi bồi kênh Bắc đoạn từ 
K3+185-:-K3+330T; K3+600-:-K4+934H; K3+920-:-K4+934T</t>
  </si>
  <si>
    <t>Xử lý thẩm lậu mái ngoài bờ kênh 
Bắc tại các vị trí K2+343-:-K2+349T;  K2+443-:-K2+448T; K2+720-:-K2+730H; K2+775-:-K2+780T; K2+880-:-K2+900H; K2+900-:-K2+915T; K3+152-:-K3+172T; K3+500-:-K3+520T; K4+200-:-K4+270H; K5+625-:-K5+635T.</t>
  </si>
  <si>
    <t>Xử lý sạt, trượt mái ngoài bờ kênh Nam đoạn từ K2+800-:-K2+830H</t>
  </si>
  <si>
    <t>Nạo vét và vớt rong rêu đoạn từ K0+450-:-K2+750</t>
  </si>
  <si>
    <t>Xử lý sạt mái ngoài kênh C6 bờ hữu tiếp giáp với hạ lưu cống đầu mối C6</t>
  </si>
  <si>
    <t>Xử lý sạt mái ngoài kênh đoạn từ K0+250-:-K0+350T ( L=100m)</t>
  </si>
  <si>
    <t>Đổ chẹm bê tông KT(10*10)cm bằng bê tông M200 đá 1x2 TC để xử lý vết nứt. Trát tường bằng Vxm M</t>
  </si>
  <si>
    <t>Đổ tấm đan BTCT M250 đá 1x2 ĐS với KT(B*L*d)= (0,59*1,0*0,08)m để đậy nắp dọc tuyến kênh trên</t>
  </si>
  <si>
    <t xml:space="preserve">  Đoạn kênh trên bị nứt đáy và vị trí khớp nối giữa đáy, tường kênh gây rò rỉ nước nhiều vị trí làm sạt trượt mái bờ kênh, không đảm bảo cột nước để tưới về vùng đuôi kênh.</t>
  </si>
  <si>
    <t>ĐĐổ BT M200 đá 1x2 TC dày 5cm, có đánh chẹm BT KT(10*10)cm để xử lý các vết nứt đáy kênh và vị trí khớp nối giữa đáy, tường kênh.</t>
  </si>
  <si>
    <t xml:space="preserve">Kênh Lương Sơn 3 đoạn từ K1+340 -:- K1+440 đi qua sườn đồi có cao trình đỉnh bờ cao hơn đỉnh tường kênh nên sau mỗi trận mưa lớn, lòng kênh bị bùn đất bồi lấp với chiều dày d= (15 -:- 20)cm. </t>
  </si>
  <si>
    <t>Đổ tấm đan BTCT M250 đá 1x2 ĐS với KT(B*L*d)= (0,5*1,0*0,08)m để đậy nắp dọc tuyến kênh trên</t>
  </si>
  <si>
    <t>Kênh tưới Lương Sơn 4 đoạn từ K0+200 -:- K0+240; K0+480 -:- K0+530 bị nứt đáy và vị trí khớp nối giữa đáy, tường kênh gây rò rỉ nước nhiều vị trí gây ngập úng và ảnh huỏng đến cột nước để tưới về vùng đuôi kênh</t>
  </si>
  <si>
    <t>Đổ BT M200 đá 1x2 TC dày 5cm, có đánh chẹm BT KT(10*10)cm để xử lý các vết nứt đáy kênh và tiếp giáp.</t>
  </si>
  <si>
    <t xml:space="preserve">Ống cống BTĐS D800mm bị đẩy trôi, phần đất đáy kênh, bờ và mái kênh bị sạt, trượt </t>
  </si>
  <si>
    <t xml:space="preserve">Đổ BT bản đáy M200 đá 1x2; Lắp đặt ống cống BTĐS D800mm; BT tường đầu thượng, hạ lưu, tường cánh M200 đá 1x2 TC; sân trước thượng lưu được lát đá khan với KT(2,0*2,2)m, chiều dày 30cm; Phần bờ và mái kênh được gia cố với chiều dài L= 3,0m bằng đá xây M100 dày 30cm. </t>
  </si>
  <si>
    <t xml:space="preserve"> Kênh Lương Sơn 1 đoạn từ K0+470 -:- K0+520 bị nứt đáy và vị trí khớp nối giữa đáy, tường kênh gây rò rỉ nước nhiều vị trí làm sạt trượt mái bờ kênh, không đảm bảo cột nước để tưới về vùng đuôi kênh</t>
  </si>
  <si>
    <t>Đổ BT M200 đá 1x2 TC dày 5cm, có đánh chẹm BT KT(10*10)cm để xử lý các vết nứt đáy kênh và vị trí khớp nối giữa đáy, tường kênh.</t>
  </si>
  <si>
    <t>Đoạn kênh trên bị nứt đáy và vị trí khớp nối giữa đáy, tường kênh gây rò rỉ nước nhiều vị trí làm sạt trượt mái bờ kênh, không đảm bảo cột nước để tưới về vùng đuôi kênh.</t>
  </si>
  <si>
    <t>Kênh Chính:
Hiện tại đoạn từ đoạn từ K4+900-:-K5+200H: Bãi bồi dài 300m; rộng ra lòng kênh trung bình 8m, cao trung bình từ đáy lên 1m.</t>
  </si>
  <si>
    <t>Nạo vét đất bồi lắng lòng kênh bằng máy đào</t>
  </si>
  <si>
    <t>Kênh Chính:
Đoạn kênh K17+120-:-K17+200(T+H)(L=80m) Bãi bồi kênh dẫn TL đập Bàn Thạch có L=80m, rộng ra trung bình 5,5m; bồi từ đáy kênh đến hàng tấm thứ 6</t>
  </si>
  <si>
    <t>- Đào bóc phong hóa, đào đất C2 theo cung sạt, đắp đất C2 hoàn thiện bờ kênh</t>
  </si>
  <si>
    <t>- Đào đánh cấp đất C2 theo cung sạt.
-  Dùng máy bơm 10CV hút nước trong ao, vét bùn đặc trong phạm vi đắp đất.
- Dùng đất cấp 2 đắp áp trúc bờ và mái kênh (đầm trị K=0,85). Mặt bờ kênh đắp rộng 1,5m; mái đất đắp với hệ số mái m=1,5.
-  Đóng cọc tre và tấm fibro xi măng gia cố.</t>
  </si>
  <si>
    <t>Kênh Chính:
Hiện tại một số vị trí lòng kênh bị bồi lắng tạo thành các bãi bồi cụ thể như sau:
+ Đoạn từ K17+684-:-K17+844T; L=160m lòng kênh bị bồi lắng từ hàng thứ 3 trở xuống chiều rộng bãi bồi (4-:-5)m.
+ Đoạn từ K18+600-:-K18+645H; L=45m lòng kênh bị bồi lắng từ hàng thứ 3 trở xuống chiều rộng bãi bồi (3-:-4)m
+ Đoạn từ K18+760-:-K18+840T; L=80m lòng kênh bị bồi lắng từ hàng thứ 4 trở xuống chiều rộng bãi bồi (1-:-2)m.
+ Đoạn từ K19+180-:-K19+215H; L=35m hiện tại trên mái kênh có những điểm bùn đất bồi lắng( theo hình dạng đeo ba lô).</t>
  </si>
  <si>
    <t>Nạo vét đất bồi lắng lòng kênh bằng máy đào gầu 0,4m3</t>
  </si>
  <si>
    <t>Kênh Bắc:
Hiện tại lòng, mái trong kênh bị bồi lắng bùn đất làm thu hẹp mặt cắt kênh, cục bộ ở nhiều vị trí gây cản trở dòng chảy khi điều tiết nước, cụ thể như sau:
+ Đoạn từ K3+185-:-K3+330T; L=145m hiện tại trên mái kênh có những điểm bùn đất bồi lắng( theo hình dạng đeo ba lô), bồi từ hàng thứ 3 đến hàng thứ 6.
+ Đoạn từ K3+600-:-K4+934H; L=1334m hiện tại trên mái kênh có những điểm bùn đất bồi lắng( theo hình dạng đeo ba lô), bồi từ hàng thứ 3 đến hàng thứ 6.
+ Đoạn từ K3+920-:-K4+934T L=1014m  hiện tại trên mái kênh có những điểm bùn đất bồi lắng( theo hình dạng đeo ba lô).</t>
  </si>
  <si>
    <t xml:space="preserve"> Nạo vét đất bồi lắng lòng kênh bằng máy đào</t>
  </si>
  <si>
    <t>Có nước thấm ra mái ngoài kênh</t>
  </si>
  <si>
    <t xml:space="preserve"> Đào bờ kênh, cách khoá bê tông mái 1m sâu bằng đáy kênh, dùng đất sét luyện đắp tường tâm rộng 1m chắn nước, đắp đất C2 hoàn thiện công trình. </t>
  </si>
  <si>
    <t>- Đào bóc phong hóa bằng thủ công.
 - Đắp đất C2; K=0,85 hoàn thiện.
- Dùng cọc tre loại fi(6-:-8)cm dài 1,5m/cọc đóng thành 2 hàng so le nhau, gia cố chân mái ngoài</t>
  </si>
  <si>
    <t xml:space="preserve">Kênh Nam:
+ Đoạn từ K0+450-:-K1+300 lòng kênh rong mọc nhiều với mật độ dày từ 40-:-70%, chiều cao từ 0,4-:-0,9m
+  Đoạn từ K1+300-:-K2+750 lòng kênh bị bồi lắng với độ dày trung bình 30cm, rong mọc nhiều với mật độ dày từ 40-:-70%, chiều cao từ 0,4-:-0,9m
</t>
  </si>
  <si>
    <t>Kênh C6:
- Đoạn từ K0+020-:-K0+035H(L=15m) Hạ lưu cống đầu mối C6. Khóa mái, mái trong được gia cố bằng đá lát khan. Hiện tại mái ngoài bờ kênh bị sạt lở giáp khóa mái chiều dài L=15m, tiếp giáp với chân mái ngoài là ao</t>
  </si>
  <si>
    <t>- Đào bóc phong hóa bằng thủ công.
 - Đắp đất C2; K=0,85 hoàn thiện.
- Dùng cọc tre loại fi(6-:-8)cm dài 1,5m/cọc đóng thành 2 hàng so le nhau, hàng cách hàng 0,5m; cọc cách cọc 0,25m gia cố chân mái ngoài</t>
  </si>
  <si>
    <t>Kênh C6:
Kênh C6 đoạn từ K0+250-:-K0+350T ( L=100m), mái kênh lát 8 hàng tấm BTĐS, khóa mái đổ bê tông tại chỗ. Hiện tại mái ngoài bờ kênh bị sạt trượt phần đất, mặt  bờ kênh còn lại rộng từ 0,5-:-1,2m, tiếp giáp với chân mái ngoài là ao.</t>
  </si>
  <si>
    <t>Xử lý sạt mái ngoài kênh C6 đoạn từ K1+700-:-K1+750H</t>
  </si>
  <si>
    <t>Xử lý thấm mái ngoài bờ kênh C6 đoạn từ K1+880-:-K1+900H</t>
  </si>
  <si>
    <t>Xử lý thấm mái ngoài bờ kênh C6 đoạn từ K2+200-:-K2+250H</t>
  </si>
  <si>
    <t>Xử lý thấm mái ngoài bờ kênh C6 đoạn từ K2+900-:-K3+100 ( T+H)</t>
  </si>
  <si>
    <t xml:space="preserve">Xử lý thấm mái ngoài bờ kênh C6 đoạn từ K2+900-:-K3+00H(L=100m); K3+020-:-K3+100H(L=80m) </t>
  </si>
  <si>
    <t>Xử lý thấm mái ngoài bờ kênh C6 đoạn từ K3+00-:-K3+020H(L=20m)</t>
  </si>
  <si>
    <t>Xử lý thấm mái ngoài bờ kênh C6 đoạn từ K3+300-:-K3+400H</t>
  </si>
  <si>
    <t>Xử lý thấm mái ngoài bờ kênh C6 đoạn từ K3+580-:-K3+650H</t>
  </si>
  <si>
    <t>Xử lý sạt mái ngoài kênh C6 đoạn từ K3+700-:-K3+730H</t>
  </si>
  <si>
    <t>Xử lý thấm mái ngoài bờ kênh C6 đoạn từ K3+850-:-K3+950T; K4+030-:-K4+100T</t>
  </si>
  <si>
    <t>Xử lý thấm mái ngoài bờ kênh C6 đoạn từ K3+850-:-K3+900H</t>
  </si>
  <si>
    <t>Nạo vét kênh tưới C2 đoạn từ
 K0+300-:-K1+700</t>
  </si>
  <si>
    <t>Nạo vét kênh tưới C1A đoạn từ K2+100-:-K3+500; K5+245-:-K5+850</t>
  </si>
  <si>
    <t>Nạo vét kênh tưới C2/1A đoạn từ K0+100 -:- K1+500</t>
  </si>
  <si>
    <t>Xử lý sạt mái ngoài bờ kênh C2/1A đoạn từ K1+480 ÷ K1+495H</t>
  </si>
  <si>
    <t xml:space="preserve">Xử lý sạt mái ngoài bờ kênh C1/1A đoạn từ K0+270-:-K0+295H
</t>
  </si>
  <si>
    <t>Xử lý sạt mái ngoài kênh C1B đoạn K0+200-:-K0+215H</t>
  </si>
  <si>
    <t xml:space="preserve">Nạo vét kênh tưới C4 đoạn từ K0+900 -:- K1+900 </t>
  </si>
  <si>
    <t>Xử lý sạt mái ngoài kênh C4 đoạn từ K0+060-:-K0+220</t>
  </si>
  <si>
    <t>Xử lý sạt trượt mái ngoài kênh tưới C3 đoạn K0+200-:-K0+205H; K0+210-:-K0+220H; K0+350-:-K0+365H; K0+400-:-K0+405H; K1+200-:-K1+210H;    K1+210-:-K1+220T; K1+750-:-K1+759H; K3+550-:-K3+580H</t>
  </si>
  <si>
    <t>Duy tu, xử lý sạt trượt mái ngoài bờ kênh C3 đoạn từ K1+780-:-K1+795H</t>
  </si>
  <si>
    <t>Nạo vét kênh tưới C3 đoạn từ K1+400-:-K1+700; K3+500-:-K3+800 và K4+050-:-K4+420</t>
  </si>
  <si>
    <t>Nạo vét kênh tưới C2/3 đoạn từ 
K2+100-:-K2+600</t>
  </si>
  <si>
    <t>Xử lý sạt trượt mái ngoài kênh 
C2/3 đoạn K0+00-:-K0+015T; K0+270-:-K0+290T</t>
  </si>
  <si>
    <t>Sửa chữa kênh C8 đoạn từ K0+050-:-K0+100</t>
  </si>
  <si>
    <t>Nạo vét kênh tưới C8 đoạn từ K0+800 -:- K1+100; K1+500-:-K1+700</t>
  </si>
  <si>
    <t>Nạo vét kênh tưới C10 đoạn từ 
K1+00-:-K1+800 và K2+300-:-K2+800</t>
  </si>
  <si>
    <t xml:space="preserve">Xử lý sạt trượt mái ngoài kênh tưới C10 đoạn K0+130-:-K0+150T; K0+200-:-K0+250T và K0+300-:-K0+306T </t>
  </si>
  <si>
    <t>Kênh C6:
Kênh C6 đoạn từ K1+700-:-K1+750H ( L=50m), mái kênh lát 8 hàng tấm BTĐS, khóa mái đổ bê tông tại chỗ. Hiện tại mái ngoài bờ kênh bị sạt trượt phần đất, mặt  bờ kênh còn lại rộng từ 0,8-:-1m, thấp hơn đỉnh khóa mái từ 0,3-:-0,4m tiếp giáp với chân mái ngoài là rãnh tiêu</t>
  </si>
  <si>
    <t>Kênh C6:
Kênh C6 đoạn từ K1+880-:-K1+900H( L=20m) mái kênh lát 8 hàng tấm BTĐS, khóa mái đổ bê tông tại chỗ. Hiện tại nước thấm ra chân mái ngoài phần cơ thứ 1</t>
  </si>
  <si>
    <t>- Đào bóc phong hóa dày 10cm bằng thủ công
- Đào đất C2 bờ kênh bị thấm bằng máy đào gầu 0,4m3(đào trị lùng).
- Đắp đất C2; K=0,85 hoàn thiện (tận dụng đất đào, đất thiếu mua bổ sung)</t>
  </si>
  <si>
    <t xml:space="preserve">Kênh C6:
Kênh C6 đoạn từ K2+200-:-K2+250H mái kênh lát 8 hàng tấm BTĐS, khóa mái đổ bê tông tại chỗ. Hiện tại nước thấm ra chân mái ngoài phần cơ thứ 1
</t>
  </si>
  <si>
    <t xml:space="preserve">Kênh C6:
Kênh C6 đoạn từ K2+900-:-K3+100TH mái kênh lát 8 hàng tấm BTĐS, khóa mái đổ bê tông tại chỗ. Hiện tại nước thấm ra chân mái ngoài phần cơ thứ 1
</t>
  </si>
  <si>
    <t xml:space="preserve">
- Đào bóc phong hóa dày 10cm bằng thủ công
- Đào đất C2 bờ kênh bị thấm bằng máy đào gầu 0,4m3(đào trị lùng).
- Đắp đất C2; K=0,85 hoàn thiện (tận dụng đất đào, đất thiếu mua bổ sung)</t>
  </si>
  <si>
    <t>- Phá dỡ bê tông
- Đào đất C2 bờ kênh bị thấm bằng máy đào gầu 0,4m3(đào trị lùng).
- Đắp đất C2; K=0,85 hoàn thiện (tận dụng đất đào, đất thiếu mua bổ sung)</t>
  </si>
  <si>
    <t>Kênh C6:
Kênh C6 đoạn từ K3+300-:-K3+400H( L=100m) mái kênh lát 8 hàng tấm BTĐS, khóa mái đổ bê tông tại chỗ. Hiện tại nước thấm ra chân mái ngoài phần cơ thứ 1</t>
  </si>
  <si>
    <t xml:space="preserve">Kênh C6:
Kênh C6 đoạn từ K3+580-:-K3+650H mái kênh lát 8 hàng tấm BTĐS, khóa mái đổ bê tông tại chỗ. Hiện tại nước thấm ra chân mái ngoài phần cơ thứ 1
</t>
  </si>
  <si>
    <t xml:space="preserve">Kênh C6:
Kênh C6 đoạn từ K3+700-:-K3+730H ( L=30m), mái kênh lát 8 hàng tấm BTĐS, khóa mái đổ bê tông tại chỗ. Hiện tại phần đất mái ngoài bờ kênh bị sạt trượt sát vào khóa mái
</t>
  </si>
  <si>
    <t xml:space="preserve">Kênh C6:
Kênh C6 đoạn từ K3+850-:-K3+950T(L=100m); K4+030-:-K4+100T(L=70m) mái kênh lát 8 hàng tấm BTĐS, khóa mái đổ bê tông tại chỗ. Hiện tại nước thấm ra chân mái ngoài phần cơ thứ 1
</t>
  </si>
  <si>
    <t xml:space="preserve">Kênh C6:
Kênh C6 đoạn từ K3+850-:-K3+900H(L=50m); mái kênh lát 8 hàng tấm BTĐS, khóa mái đổ bê tông tại chỗ. Hiện tại nước thấm ra chân mái ngoài phần cơ thứ 1
</t>
  </si>
  <si>
    <t xml:space="preserve"> Nạo vét lòng kênh, khơi thông dòng chảy bằng thủ công đoạn  K0+300-:-K1+700</t>
  </si>
  <si>
    <t>Kênh C1A:
Kênh C1A có chiều dài L=7100m, được kiên cố mái trong bằng tấm lát BTĐS và kênh hộp bê tông .Hiện tại đoạn từ K2+100-:-K3+900; K5+245-:-K5+850 lòng kênh bị bồi lắng làm cản trở dòng chảy, với chiều dày từ 15-:- 25cm</t>
  </si>
  <si>
    <t>Nạo vét lòng kênh, khơi thông dòng chảy bằng thủ công đoạn từ K2+100-:-K3+500; K5+245-:-K5+850</t>
  </si>
  <si>
    <t xml:space="preserve"> Kênh C2/1A
Kênh C2-1A có chiều dài L=2.100m phục vụ tưới cho diện tích đất canh tác của các xã Thọ Diên, Thọ Hải, Xuân Hưng. Kênh được kiên cố hóa đoạn từ K0+00-:-K1+503 bằng tấm lát BT đúc sẵn lắp ghép. Hiện tại đoạn từ K0+100 -:- K1+500 lòng kênh bị bồi lắng làm cản trở dòng chảy, với chiều dày trung bình là 20cm</t>
  </si>
  <si>
    <t>Nạo vét lòng kênh, khơi thông dòng chảy bằng thủ  đoạn K0+100 -:- K1+500</t>
  </si>
  <si>
    <t>- Bóc phong hóa lớp đất mặt lẫn thảm thực vật với chiều sâu trung bình h=20cm; 
- Đào giật cấp theo cung sạt KT(50x30)cm; Đắp đất C2 bổ xung hoàn thiện mái ngoài kênh; 
- Đóng cọc tre loại Fi(6÷8)cm dài 2,5m/cọc thành 2 hàng so le nhau, hàng cách hàng 0,5m; cọc cách cọc 0,25m gia cố chân mái ngoài</t>
  </si>
  <si>
    <t>- Bóc phong hóa lớp cỏ mặt, h=20cm; Đào giật cấp theo cung sạt KT(50x30)cm; Đắp đất C2 bổ xung. Dùng cọc tre loại F(6-:-8)cm dài 2,5m/cọc đóng thành 2 hàng so le nhau, hàng cách hàng 0,5m; cọc cách cọc 0,25m gia cố chân mái ngoài</t>
  </si>
  <si>
    <t>Kênh C1B 
Tại vị trí K0+200-:-K0+215H: Phần đất mái ngoài bờ kênh bị sạt trượt với chiều dài L=15m, sạt từ mép ngoài bờ kênh vào trung bình 0,7m; sâu xuống 0,5m</t>
  </si>
  <si>
    <t>Đào bóc phong hóa, đào đất C2 theo cung sạt, đắp đất C2 hoàn thiện bờ kênh</t>
  </si>
  <si>
    <t>Kênh C4 
Đoạn từ K0+900 -:- K1+900  lòng kênh bị bồi lắng bùn đất gây cản trở dòng chảy với chiều dày 10-20cm</t>
  </si>
  <si>
    <t xml:space="preserve">Nạo vét lòng kênh, khơi thông dòng chảy bằng thủ công đoạn từ K0+900 -:- K1+900 
</t>
  </si>
  <si>
    <t>- Đắp đất C2 bờ kênh</t>
  </si>
  <si>
    <t xml:space="preserve">phần đất mái ngoài bị sạt trượt thẳng xuống, ra 1m sâu xuống 1,5m. 
</t>
  </si>
  <si>
    <t>Đắp đất C2 bờ kênh</t>
  </si>
  <si>
    <t>Kênh C3:
Lòng kênh bị bùn đất bồi lắng cụ thể từng đoạn như sau:
- Đoạn từ K1+400-:-K1+700 kênh có chiều dài L=300m, lòng kênh bồi lắng trung bình từ 20cm, cản trở dòng chảy khi đưa nước về cuối kênh.
- Đoạn từ K3+500-:-K3+800 kênh có chiều dài L=100m, lòng kênh bồi lắng trung bình từ 20cm, cản trở dòng chảy khi đưa nước về cuối kênh.
- Đoạn từ K4+050-:-K4+420 kênh đất có chiều dài L=370m lòng kênh lắng trung bình từ 20cm, cản trở dòng chảy khi đưa nước về cuối kênh.</t>
  </si>
  <si>
    <t xml:space="preserve">Nạo vét kênh tưới C3 đoạn từ K1+400-:-K1+700; K3+500-:-K3+800 và K4+050-:-K4+420  </t>
  </si>
  <si>
    <t>Kênh C2/3:
Kênh tưới C2/3 có chiều dài L=2600m, tưới cho 128ha diện tích nông nghiệp của các xã Tây Hồ và Bắc Lương, kênh đã được kiên cố hóa từ K0+00 -:-K2+100, còn lại đoạn từ K2+100-:-K2+600 là kênh đất.Hiện tại đoạn kênh từ K2+100-:- K2+600 có chiều dài L=500m lòng kênh bùn đặc lẫn rác bồi lắng trung bình 20cm, dòng chảy bị cản trở khi đưa nước về cuối kênh.</t>
  </si>
  <si>
    <t>- Nạo vét lòng kênh đoạn từ K2+100-:-K2+600</t>
  </si>
  <si>
    <t>Kênh C2/3:
- Hiện tại đoạn kênh từ K0+00-:-K0+015T; K0+270-:-K0+290T bờ kênh bị sạt mái ngoài chiều dài L=20m, sâu xuống 1,0m. Bờ kênh còn lại nhỏ hẹp không đảm bảo an toàn cho công trình khi chuyền tải nước.</t>
  </si>
  <si>
    <t xml:space="preserve">Kênh tưới C8
Kênh C8 có chiều dài L=1.700m phục vụ tưới cho diện tích đất canh tác của xã Xuân Sinh và Tây Hồ. 
 Đoạn từ K0+00-:-K0+380 là kênh hộp đá xây và gạch xât với B = 1,2m; H= 0,9m.
 Đoạn từ K0+ 380-:-K1+500 kênh được kiên cố bằng tấm lát bê tông đúc sẵn. Đoạn còn lại là kênh đất.
Đoạn từ K0+800 -:- K1+100; K1+500-:-K1+700 lòng kênh bị bồi lắng bùn đất </t>
  </si>
  <si>
    <t>- Nạo vét lòng kênh, khơi thông dòng chảy bằng thủ công đoạn K0+800 -:- K1+100; K1+500-:-K1+700</t>
  </si>
  <si>
    <t>Kênh C10:
Đoạn từ K1+00-:-K1+800 và K2+300-:-K2+800  (tổng L=1300m) lòng kênh bị bồi lắng với độ dày trung bình 20cm</t>
  </si>
  <si>
    <t>- Nạo vét lòng kênh đoạn từ K1+00-:-K1+800 và K2+300-:-K2+800</t>
  </si>
  <si>
    <t xml:space="preserve">Kênh C10:
+ Đoạn từ K0+130-:-K0+150T (L=20m) mái ngoài bị sạt trượt với chiều dài L=20m, sâu xuống 1m, ra 0,8m. 
+ Đoạn từ K0+200T-:-K0+250T (L=50m) mái ngoài bị sạt trượt với chiều dài L=50m, sâu xuống 0,8m, ra 0,8m.
+ Đoạn từ K0+300-:-K0+306T (L=6m) mái ngoài bị sạt trượt với chiều dài L=6m, sâu xuống 1,2m, ra 0,9m. 
</t>
  </si>
  <si>
    <t>Xử lý sạt trượt mái ngoài kênh tưới B1 tại các vị trí K1+500T và K1+550H; K1+560T</t>
  </si>
  <si>
    <t>Nạo vét kênh tưới B2 đoạn từ 
K0+700 -:- K1+800</t>
  </si>
  <si>
    <t>Xử lý sạt trượt mái ngoài kênh tưới B2 đoạn K2+450-:-K2+457H và K2+650-:-K2+653H</t>
  </si>
  <si>
    <t>Nạo vét kênh tưới B3 đoạn từ K0+00 -:- K1+100</t>
  </si>
  <si>
    <t>Xử lý sạt trượt mái ngoài kênh 
B3 đoạn từ K1+550-:-K1+594T</t>
  </si>
  <si>
    <t>Nạo vét kênh tưới B6 đoạn từ
K1+00-:-K2+00</t>
  </si>
  <si>
    <t>Giải toả phát cây dọn cỏ hai bên mái bờ kênh tiêu Thành Nguyên</t>
  </si>
  <si>
    <t>Nạo vét lòng kênh và giải toả phát cây dọn cỏ hai bên mái bờ kênh tiêu Phúc Thành.</t>
  </si>
  <si>
    <t>Nạo vét lòng kênh tiêu Đồng Nẫn</t>
  </si>
  <si>
    <t>Nạo vét lòng kênh tiêu Lộc Giang</t>
  </si>
  <si>
    <t>Nạo vét lòng kênh tiêu Cồn Vàng</t>
  </si>
  <si>
    <t>Nạo vét kênh tiêu Quang Sơn đoạn từ K1+00-:-K2+00</t>
  </si>
  <si>
    <t>Nạo vét kênh tiêu Hòa Giang đoạn từ K1+500-:-K2+500</t>
  </si>
  <si>
    <t>Nạo vét kênh tiêu Sông Dừa đoạn K1+100-:-K2+100</t>
  </si>
  <si>
    <t>Nạo vét kênh tiêu Hồ Dùn đoạn từ
K2+00-:-K4+700</t>
  </si>
  <si>
    <t>Nạo vét kênh tiêu Yên Cư đoạn từ K0+00-:-K1+00</t>
  </si>
  <si>
    <t>Nạo vét kênh dẫn trạm bơm tiêu Xuân Trường đoạn từ K0+00-:-K1+200</t>
  </si>
  <si>
    <t>Nạo vét kênh tưới hồ Cửa Trát đoạn từ K1+810-:-K2+710</t>
  </si>
  <si>
    <t>Nạo vét kênh tưới hồ Cửa Trát đoạn từ đoạn K0+850-:-K0+885(L=35m )</t>
  </si>
  <si>
    <t xml:space="preserve">Xử lý sạt mái trong kênh Chính K4+050-:-K4+053,6T(L=3,6m); K4+100-:-K+103,6T(L=3,6m) </t>
  </si>
  <si>
    <t>Xử lý sạt mái trong kênh Chính đoạn từ K4+900-:-K5+200T(L=300m)</t>
  </si>
  <si>
    <t>Xử lý sạt mái trong kênh Chính đoạn từ K5+450-:-K5+474H(L=24m)</t>
  </si>
  <si>
    <t>Xử lý sạt mái trong kênh Chính đoạn từ K5+500-:-K5+524H (L=24m)</t>
  </si>
  <si>
    <t>Xử lý sạt mái trong kênh Chính đoạn từ K6+700-:-K6+721,6T(L=21,6m)</t>
  </si>
  <si>
    <t>Xử lý sạt mái trong kênh Chính đoạn từ K6+750-:-K6+786H (L=36m)</t>
  </si>
  <si>
    <t xml:space="preserve">Xử lý sạt mái trong kênh Chính đoạn từ K6+710 -:- K6+746H(L=36m); K6+812-:-K6+920H(L=108m) </t>
  </si>
  <si>
    <t>Kênh B1:
* Đoạn từ K1+500-:-K1+560 phần đất mái ngoài bị sạt trượt, cụ thể như sau:
+ Tại vị trí K1+500T (L=9m) bị sạt phần đất mái ngoài, sâu xuống 1m, rộng ra 1,5m
+ Tại vị trí K1+550H (L=4m) bị sạt phần đất mái ngoài, sâu xuống 0,8m, rộng ra 1,5m
+ Tại vị trí K1+560T (L=3m) bị sạt phần đất mái ngoài, sâu xuống 0,8m, rộng ra 1,5m</t>
  </si>
  <si>
    <t>Đắp đất C2 áp trúc bờ kênh</t>
  </si>
  <si>
    <t>Kênh B2:
Kênh B2 có chiều dài L=4.200m đảm nhận tưới cho 310 ha đất canh tác của xã Nam Giang, Xuân Phong, Thọ Lộc và Trung tâm giống cây trồng. Kênh được kiên cố từ K0+00-:-K0+680 bằng xây gạch, đoạn từ K0+ 680 -:- K1+320 bằng kênh hộp BT  và đoạn từ K1+320-:-K4+200 kênh lát tấm.
Hiện tại Đoạn từ K0+700 -:- K1+800 có chiều dài L=1100m, lòng kênh bị bồi lắng bùn, rác trung bình 20cm gây cản trở dòng chảy khi đưa nước tưới về cuối kênh</t>
  </si>
  <si>
    <t xml:space="preserve">- Nạo vét lòng kênh khơi thông dòng chảy đoạn từ K0+700 -:- K1+800 </t>
  </si>
  <si>
    <t>Kênh B2:
Hiện tại mái ngoài kênh bị sạt mái ngoài cụ thể như sau:
+ Đoạn từ K2+450-:-K0+457H có chiều dài L=7m, phần đất mái ngoài bị sạt trượt thẳng xuống, sâu xuống 1,2m ra 0,8m.
+ Đoạn từ K2+650-:-K0+653H có chiều dài L=3m, phần đất mái ngoài bị sạt trượt thẳng xuống, sâu xuống 1,2m ra 0,8m.</t>
  </si>
  <si>
    <t>Kênh B3:
Hiện tại đoạn từ K0+00 -:- K1+100 có chiều dài L=1100m, lòng kênh bị bồi lắng bùn, rác trung bình 20cm gây cản trở dòng chảy khi đưa nước tưới về cuối kênh</t>
  </si>
  <si>
    <t>- Nạo vét lòng kênh đoạn từ K0+00 -:- K1+100</t>
  </si>
  <si>
    <t>Kênh B3:
Hiện tại đoạn kênh từ K1+550-:-K1+594T bờ kênh bị sạt mái ngoài chiều, phần đất bờ mái ngoài bị tụt sạt với chiều dài L=44m, sâu xuống 1,6m bờ kênh còn lại 0,4m.</t>
  </si>
  <si>
    <t>Kênh B6:
Kênh B6 có tổng chiều dài 2200m tưới cho 260 ha đất sản xuất nông nghiệp của các xã Xuân Khánh và Xuân Phong. Kênh được kiên cố từ K0+00-:-K0+500 xây đá và từ K0+500-:-K2+00 kênh lát tấm, còn lại từ K2+00-:-K2+200 là kênh đất. 
Hiện tại đoạn từ K1+00-:-K2+00 có chiều dài L=1000m, lòng kênh bị bùn đất bồi lắng trung bình 20cm gây cản trở dòng chảy khi đưa nước về cuối kênh.</t>
  </si>
  <si>
    <t>- Nạo vét lòng kênh đoạn K1+00-:-K2+00</t>
  </si>
  <si>
    <t>Kênh tiêu Thành Nguyên:
Kênh tiêu Thành Nguyên có chiều dài 2500m là  kênh đất , có nhiệm vụ tiêu cho diện tích nông nghiệp và khu dân sinh các xã Xuân Thành và  Thọ Nguyên.
Kênh có chiều rộng từ 3m -:- 3,5m hai bên mái trong kênh cây cỏ  mọc nhiều dã xuống lòng kênh gây cản trở dòng chảy.</t>
  </si>
  <si>
    <t>- Giải toả phát cây dọn cỏ hai bên mái bờ kênh</t>
  </si>
  <si>
    <t>Kênh tiêu Phúc Thành:
Kênh tiêu Phúc Thành có chiều dài 3200m là kênh đất , có nhiệm vụ tiêu cho diện tích nông nghiệp và khu dân sinh các xã Tây Hồ, Thị Trấn, Xuân Hồng.
Hiện tại trên kênh đoạn từ K1 + 00 -:- K2 + 000 ( trên địa bàn xã Hạnh Phúc Và Xuân Thành. ) lòng kênh có chiều rộng từ 2m -:- 3,0m bị bồi lắng rất nhiền bùn, rác dày từ 20 -:- 40 cm. hai bên mái trong kênh cây cỏ mọc nhiều dã xuống lòng kênh gây cản trở dòng chảy.</t>
  </si>
  <si>
    <t xml:space="preserve">- Nạo vét bùn đất, rác thải lòng kênh khơi thông dòng chảy và giải toả hai bên mái bờ kênh
</t>
  </si>
  <si>
    <t>- Nạo vét bùn đất, rác thải lòng kênh khơi thông dòng chảy</t>
  </si>
  <si>
    <t>- Nạo vét bùn đất, rác thải lòng kênh khơi thông dòng chảy đoạn từ K1+ 00-:-K2+00</t>
  </si>
  <si>
    <t>- Nạo vét bùn đất, rác thải lòng kênh khơi thông dòng chảy đoạn từ K1+500-:-K2+500</t>
  </si>
  <si>
    <t xml:space="preserve">- Nạo vét bùn đất, rác thải lòng kênh khơi thông dòng chảy bằng máy đào và giải toả hai bên mái bờ kênh. </t>
  </si>
  <si>
    <t>- Đoạn từ K0-:-K2+00 phá ách tắc, khơi thông dòng chảy, nạo vét cục bộ.
- Đoạn từ K2+00-:-K4+700 (L=2700m):
- Nạo vét bùn đất lòng kênh, khơi thông dòng chảy bằng máy đào loại gầu 0,4m3 của Công ty TNHH MTV Sông Chu
- Các bụi tre, dãy tre, cây cối lớn xã tự giải phóng</t>
  </si>
  <si>
    <t>Nạo vét bùn đất, rác thải lòng kênh khơi thông dòng chảy đoạn K0+00-:-K1+00</t>
  </si>
  <si>
    <t>Nạo vét bùn đất, rác thải lòng kênh khơi thông dòng chảy</t>
  </si>
  <si>
    <t>Nạo vét lòng kênh bằng thủ công</t>
  </si>
  <si>
    <t>Kênh Chính:
- Đoạn từ K4+050-:-K4+053,6T(L=3,6m); K4+100-:-K+103,6T(L=3,6m): Mái trong kênh lát 5 hàng tấm lát BTĐS KT(60×60×6)cm, chân khay BTĐS KT(120x20x10)cm, phía ngoài gia cố cọc bê tông cốt thép. Hiện tại lát tấm bị tụt sạt 5 hàng dưới giáp chân dầm với tổng chiều dài L=7,2m, trong đó gãy vỡ 15 tấm. Phần đất xói sạt vào mái kênh.</t>
  </si>
  <si>
    <t>- Tháo, lắp tấm lát BTĐS KT(60x60x6)cm, đắp đất C2, Bê tông mái, khóa mái M200 đá 1×2 TC dày 10cm</t>
  </si>
  <si>
    <t>Kênh Chính:
Kênh Chính đoạn từ K4+900-:-K5+200T(L=300m) bị hư hỏng cụ thể như sau:
+ Đoạn từ K4+900-:-K5+200T(L=300m): Mái trong kênh lát 7 hàng tấm lát BTĐS KT(60×60×6)cm, chân dầm bê tông đúc sẵn KT(120x20x10)cm, phía ngoài chân dầm gia cố cọc bê tông bọc bê tông cốt thép. Hiện tại:
- Đoạn từ K4+900-:-K4+980T(L=80m); K5+020-:-K5+040T(L=20m) chân dầm bị hẩng sâu 0,5m đến 0,7m.
- Đoạn từ K4+980-:-K5+020T(L=40m); K5+040-:-K5+200T(L=160m) chân dầm bị hẩng sâu 0,5m đến 0,7m. Mái lát tấm bị tụt sạt 4 hàng dưới giáp chân dầm với chiều dài L=200m, trong đó gãy vỡ 200 tấm.</t>
  </si>
  <si>
    <t>- Tháo, lắp tấm lát BTĐS KT(60x60x6)cm, đắp đất C2, Bê tông mái, khóa mái M200 đá 1×2 TC dày 10cm, Thả rọ đá KT(2x1x0,5)cm ngoài chân dầm bị hẩng</t>
  </si>
  <si>
    <t>Kênh Chính:
Kênh Chính đoạn từ K5+450-:-K5+474H(L=24m) bị hư hỏng cụ thể như sau:
- Đoạn từ K5+450-:-K5+474H  mái kênh lát 8 hàng tấm BTĐS KT(60x60x6)cm, khóa mái bê tông tại chỗ, chân khay được gia cố bằng dầm BTĐS KT(120x20x12)cm. Hiện tại 8 hàng tấm lát mái bị sạt trượt chiều dài L=24m, khóa mái bê tông tại chỗ bị sập, phần đất sạt sâu xuống so mặt bờ kênh trung bình 0,8m.</t>
  </si>
  <si>
    <t xml:space="preserve">Kênh Chính:
Kênh Chính đoạn từ K5+500-:-K5+524H (L=24m) bị hư hỏng cụ thể như sau:
Đoạn từ K5+500-:-K5+524H mái kênh lát 8 hàng tấm BTĐS KT(60x60x6)cm, khóa mái bê tông tại chỗ, chân khay được gia cố bằng dầm BTĐS KT(120x20x12)cm. Hiện tại 8 hàng tấm lát mái bị sạt trượt chiều dài L=24m, khóa mái bê tông tại chỗ bị sập, phần đất sạt sâu xuống so mặt bờ kênh trung bình 1,3m; sâu vào bờ trung bình 1,2m
</t>
  </si>
  <si>
    <t>Kênh Chính:
Kênh Chính đoạn từ K6+700-:-K6+721,6T(L=21,6m), bị hư hỏng cụ thể như sau:
- Mái trong lát 5 hàng tấm bê tông đúc sẵn KT(0,6x0,6x0,06)m trên đổ bê tông khóa mái tại chỗ, chân mái được gia cố cọc tre. Hiện tại khóa mái bị tụt, gãy vỡ chiều dài L=16,6m, mái lát 5 hàng tấm bị tụt sạt trong đó gãy vỡ 30 tấm. Tại vị trí cung sạt có mạch nước chảy ra</t>
  </si>
  <si>
    <t>- Tháo, lắp tấm lát BTĐS KT(60x60x6)cm, đắp đất C2, Bê tông mái, khóa mái M200 đá 1×2 TC dày 10cm, Thả rọ đá KT(2x1x0,5)cm ngoài chân dầm</t>
  </si>
  <si>
    <t xml:space="preserve">Kênh Chính:
Kênh Chính đoạn từ K6+750-:-K6+786H bị hư hỏng cụ thể như sau:
+ Đoạn từ K6+750-:-K6+786H mái kênh lát 7 hàng tấm BTĐS KT(60x60x6)cm, khóa mái bê tông tại chỗ, chân khay được gia cố bằng bê tông tại chỗ. Hiện tại 7 hàng tấm lát mái bị sạt trượt chiều dài L=36m, khóa mái bê tông tại chỗ bị gãy sập chiều dài L=36m. Phần đất sạt sâu từ mặt bờ kênh xuống 1,5m.
</t>
  </si>
  <si>
    <t>- Tháo, lắp tấm lát BTĐS KT(60x60x6)cm, đắp đất C2, Bê tông mái M200 đá 1×2 TC dày 10cm, Thả rọ đá KT(2x1x0,5)cm ngoài chân dầm bị hẩng</t>
  </si>
  <si>
    <t>Xử lý sạt mái trong kênh Chính đoạn từ K7+350 -:- K7+390T (L=40m)</t>
  </si>
  <si>
    <t>Xử lý sạt mái trong kênh Chính đoạn từ K7+900-:-K7+920T(L=20m)</t>
  </si>
  <si>
    <t>Xử lý sạt mái trong kênh Chính đoạn từ K7+922-:-K7+961T(L=39m)</t>
  </si>
  <si>
    <t>Xử lý sạt mái trong kênh Chính đoạn từ đoạn từ K8+400-:-K8+411T(L=11m)</t>
  </si>
  <si>
    <t>Xử lý sạt mái trong kênh Chính đoạn từ đoạn từ K8+700-:-K8+710,8T(L=10,8m)</t>
  </si>
  <si>
    <t>Xử lý sạt mái trong kênh Chính đoạn từ đoạn từ K9+400-:-K9+406T(L=6m)</t>
  </si>
  <si>
    <t xml:space="preserve">Xử lý sạt mái trong kênh Chính đoạn từ K10+360-:-K10+400T; K10+450-:-K10+480T
</t>
  </si>
  <si>
    <t>Xử lý sạt mái trong kênh Chính đoạn từ đoạn từ K10+630 -:- K10+642 T(L=12m)</t>
  </si>
  <si>
    <t>Xử lý sạt mái trong kênh Chính đoạn từ K11+420-:-K11+450H (L=30m)</t>
  </si>
  <si>
    <t>Sửa chữa cống tưới tại vị trí K12+940H</t>
  </si>
  <si>
    <t>Xử lý sạt mái trong kênh Chính đoạn từ K14+150-:-K14+155T(L=5m)</t>
  </si>
  <si>
    <t>Xử lý sạt mái trong kênh Chính đoạn từ K15+750-:-K15+900T(L=150m)</t>
  </si>
  <si>
    <t xml:space="preserve">Xử lý sạt mái trong hạ lưu âu Bàn Thạch </t>
  </si>
  <si>
    <t>Duy tu, sửa chữa cục bộ kênh Chính đoạn từ K5+580-:-K5+680; K13+200-:-K17+200</t>
  </si>
  <si>
    <t>Kênh Chính - hệ thống tưới Bái Thượng:
Kênh Chính đoạn từ K7+350 -:- K7+390T (L=40m): 
   + Đoạn từ K7+350 -:- K7+390T (L=40m) mái kênh được kiên cố bằng tấm lát BTĐS KT(60×60×6)cm gồm 4 hàng tấm, chân dầm BTĐS KT(120x20x10)cm, phần dưới lát đá khan. Hiện tại chân dầm bị bong lở kéo theo 2 hàng tấm lát bị tụt sạt, trong đó gãy vỡ 20 tấm, phần đá lát phía dưới bị bong nhấp nhô</t>
  </si>
  <si>
    <t xml:space="preserve">- Tháo, lắp tấm lát BTĐS KT(60x60x6)cm, đắp đất C2, Bê tông mái, chân dầm M200 đá 1×2 TC </t>
  </si>
  <si>
    <t xml:space="preserve">Kênh Chính:
Kênh Chính đoạn từ K8+700-:-K8+710,8T(L=10,8m)
+ Đoạn từ K8+700-:-K8+710,8T mái kênh lát 9 hàng tấm BTĐS KT(60x60x6)cm, khóa mái bê tông tại chỗ, chân khay được gia cố bằng dầm BTĐS KT(120x20x12)cm. Hiện tại 7 hàng tấm lát mái bị sạt trượt chiều dài L=10,8m. Phần đất xói sạt vào mái kênh 
</t>
  </si>
  <si>
    <t xml:space="preserve">Kênh Chính:
Kênh Chính đoạn từ K9+400-:-K9+406T(L=6m)
+ Đoạn từ K9+400-:-K9+406T mái kênh lát 9 hàng tấm BTĐS KT(60x60x6)cm, khóa mái bê tông tại chỗ, chân khay được gia cố bằng dầm BTĐS KT(120x20x12)cm. Hiện tại 9 hàng tấm lát mái bị sạt trượt chiều dài L=6m. Phần đất xói sạt vào mái kênh 
</t>
  </si>
  <si>
    <t xml:space="preserve">- Đắp đất C2, Bê tông mái, khóa mái chân dầm, bến rửa M200 đá 1×2 TC,   </t>
  </si>
  <si>
    <t xml:space="preserve">+  Phá dỡ khóa mái bê tông, tháo dỡ tấm lát BTĐS.
+ Đào đất C2 bờ kênh.
+ Tháo dỡ cống, bê tông đáy, tường bể tiêu năng cũ.
+ Xây dựng cống mới BTĐS fi 20. Đổ bê tông đáy cống, bê tông khóa mái, mái kênh M200 đá(1x2)cm tại chỗ
 </t>
  </si>
  <si>
    <t xml:space="preserve">Kênh Chính:
Kênh Chính đoạn từ K14+150-:-K14+155T(L=5m)
+ Đoạn từ K14+150-:-K14+155T mái kênh được gia cố bằng đá lát khan, khóa mái bê tông đổ tại chỗ. Hiện tại mái kênh lát đá bị bong lốc tụt sạt chiều dài L=5m, phần đất xói sạt vào mái kênh. 
</t>
  </si>
  <si>
    <t xml:space="preserve">Đắp đất C2, Bê tông mái M200 đá 1×2 TC dày 10cm </t>
  </si>
  <si>
    <t xml:space="preserve"> Kênh Chính:
Đoạn K15+750-:-K15+900T(L=150m): Mái kênh được gia cố 8 bằng tấm lát BTĐS KT(60×60×6)cm. Hiện tại chân dầm bị hẫng sâu từ (0,5-0,7)m, 3 hàng tấm giáp chân dầm bị tụt sạt, bong lở, trong đó gãy vỡ 50 tấm.</t>
  </si>
  <si>
    <t>- Phá dỡ mái kênh, khóa mái BTCT cũ
- Đắp đất C2
- Đổ BTCT mái kênh, khóa mái M200 đá 1x2 TC</t>
  </si>
  <si>
    <t>- Tháo, lắp tấm lát BTĐS KT(60x60x6)cm, đắp đất C2, Bê tông mái M200 đá 1×2 TC dày 10cm</t>
  </si>
  <si>
    <t>Duy tu, xử lý sạt trượt mái trong bờ kênh Chính tại các vị trí K17+330-:-K17+342T; K17+360-:-K17+364T; K17+500-:-K17+503,6T; K17+780-:-K17+782,4T ; K17+930-:-K17+932,4T; K17+934-:-K17+940H ; K18+450-:-K18+452,4T; K19+100-:-K19+102,4T</t>
  </si>
  <si>
    <t>- Đắp đất C2 mái kênh.
- Đổ bê tông M200 đá 1x2 tại chỗ mái kênh</t>
  </si>
  <si>
    <t xml:space="preserve">Xử lý sạt trượt mái trong bờ kênh Chính tại K18+750 -:- K18+782 </t>
  </si>
  <si>
    <t xml:space="preserve">Xử lý sạt trượt mái trong bờ kênh Chính tại K18+770 -:- K18+788H </t>
  </si>
  <si>
    <t>Xử lý sạt trượt mái trong bờ kênh Chính tại K18+790 -:- K18+808H</t>
  </si>
  <si>
    <t>Sửa chữa bến rửa trên kênh Chính tại các vị trí K17+410T; K18+780T</t>
  </si>
  <si>
    <t>Duy tu, xử lý sạt trượt mái trong bờ kênh Bắc tại các vị trí K0+180T ; K0+280H; K0+500T; K1+850H ; K2+150H; K2+200H; K2+250H; K5+350H; K5+380H</t>
  </si>
  <si>
    <t>Kênh Chính:
+ Tại vị trí K18+750H (L=12m) mái kênh lát 7 hàng tấm lát BTĐS KT(60×60×6)cm khóa mái đổ bê tông tại chỗ. Hiện tại, bê tông khóa mái tại chỗ ổn định, mái lát bị sạt trượt 7 hàng tấm. Phần đất bị sạt sâu vào mái kênh, chân dầm bị hẫng.</t>
  </si>
  <si>
    <t>- Tháo dỡ, lắp đặt tấm lát mái KT(60×60×6)cm   
- Đắp đất C2 mái kênh.
- Thả rọ đá gia cố đoạn mái trong có cát đùn.
- Đổ bê tông M200 đá 1x2 tại chỗ mái kênh.</t>
  </si>
  <si>
    <t xml:space="preserve">- Đắp đất C2 tạo bậc
- Đổ bê tông M200 đá 1x2 bến rửa
</t>
  </si>
  <si>
    <t>- Tháo dỡ, lắp đặt tấm lát mái KT(60×60×6)cm  
- Đắp đất C2 mái kênh.
- Đổ bê tông M200 đá 1x2 tại chỗ mái kênh.</t>
  </si>
  <si>
    <t>Sửa chữa bến rửa trên kênh Bắc tại các vị trí K1+180T;K1+450T;K3+937T</t>
  </si>
  <si>
    <t>Xử lý sạt trượt mái trong bờ kênh Bắc tại vị trí K1+020-:-K1+026T; K1+650-:-K1+662H</t>
  </si>
  <si>
    <t>Xử lý sạt trượt mái trong bờ kênh Bắc tại vị trí K1+150-:-K1+168H</t>
  </si>
  <si>
    <t xml:space="preserve">Xử lý sạt trượt mái trong bờ kênh Bắc tại vị trí K1+800-:-K1+806T </t>
  </si>
  <si>
    <t>Sửa chữa cống tưới tại K4+366T kênh Bắc</t>
  </si>
  <si>
    <t>Duy tu, xử lý sạt trượt mái trong bờ kênh Nam tại các vị trí K0+315 -:- K0+317,4H; K0+320 -:- K0+322,4H; K0+455 -:- K0+457,4H; K2+885-:-K2+888,6T.</t>
  </si>
  <si>
    <t>Sửa chữa bến rửa trên kênh Nam tại các vị trí K0+300H; K0+830H; K0+865H; K1+095H; K1+310H</t>
  </si>
  <si>
    <t>Xử lý sạt trượt mái trong bờ kênh Nam tại các vị trí  K0+500-:-K0+506H; K0+520 -:- K0+532T</t>
  </si>
  <si>
    <t xml:space="preserve">Xử lý sạt trượt mái trong bờ kênh Nam tại vị trí K0+870-:-K0+882H </t>
  </si>
  <si>
    <t>Sửa chữa cống tưới tại vị trí K2+840H</t>
  </si>
  <si>
    <t>Xử lý sạt trượt mái trong bờ kênh Nam tại vị trí K2+860-:-K2+884H</t>
  </si>
  <si>
    <t>Xử lý sạt trượt mái trong bờ kênh Nam tại vị trí K3+100-:-K3+112H</t>
  </si>
  <si>
    <t>Xử lý sạt mái trong bờ kênh C6 đoạn từ K0+050-:-K0+070T; K3+350-:-K3+370H</t>
  </si>
  <si>
    <t>Xử lý sạt mái trong bờ kênh C6 tại các đoạn  K3+850-:-K3+860T(L=10m); K3+850-:-K3+860H( L=10m)</t>
  </si>
  <si>
    <t>Sửa chữa kênh C2 đoạn từ K1+600 ÷ K1+700(T+H)</t>
  </si>
  <si>
    <t>Duy tu, xử lý sạt cục bộ mái trong kênh C1A đoạn từ K0+00 ÷ K1+00</t>
  </si>
  <si>
    <t>Kênh Bắc:
Kênh Bắc hệ thống tưới Bái Thượng đoạn từ K0+00 -:- K5+800 thuộc địa phận Chi nhánh thủy lợi Thọ Xuân quản lý, kênh có nhiệm vụ cung cấp nước tưới cho diện tích đất canh tác sản xuất nông nghiệp và cung cấp nước sinh hoạt, nuôi trồng thủy sản cho huyện Thọ Xuân và các huyện vùng xuôi, kênh được kiên cố hóa mái trong bằng tấm lát bê tông đúc sẵn lắp ghép. Hiện tại trên kênh một số bến rửa bị hư hỏng cục bộ cụ thể như sau:
+ Bến rửa tại K1+180T, L=2, kết cấu gạch xây gồm có 6 bậc đã bị bong lốc, hư hỏng 4 bậc dưới, phần đất bị xói sâu vào mái kênh.
+ Bến rửa tại K3+937T, L=3m kết cấu gạch xây gồm có 6 bậc đã bị bong lốc, hư hỏng hoàn toàn, phần đất bị xói sâu vào mái kênh.</t>
  </si>
  <si>
    <t>- Đắp đất C2 tạo bậc
- Đổ bê tông M200 đá 1x2 bến rửa</t>
  </si>
  <si>
    <t>Kênh Bắc:
+ Tại vị trí K1+020T ( L=6m) mái kênh lát 7 hàng tấm lát BTĐS KT(60×60×6)cm khóa mái đổ bê tông tại chỗ. Hiện tại mái lát bị sạt trượt 5 hàng tấm cuối. Phần đất bị sạt sâu vào mái kênh, chân dầm bị hẫng, khóa mái bê tông còn tốt
+ Tại vị trí K1+650H (L=12m) mái kênh lát 5 hàng tấm bê tông đúc sẵn KT(60×60×6)cm, chân dầm tấm bê tông đúc sẵn KT(120×10×20)cm. Hiện tại 5 hàng tấm bị sạt trượt khóa mái BTTC bị nứt gãy, phần đất bị sạt vào mái kênh, chân dầm bị hẫng</t>
  </si>
  <si>
    <t>Kênh Bắc:
+ Tại vị trí K1+150H ( L=18m) mái kênh lát 7 hàng tấm lát BTĐS KT(60×60×6)cm khóa mái đổ bê tông tại chỗ. Hiện tại 7 hàng tấm bị sạt trượt khóa mái BTTC bị nứt gãy, phần đất bị sạt vào mái kênh với chiều dài 7,8m; hai bên khung sạt mái kênh có hiện tượng võng (Qua theo dõi tại điểm này có mạch đùn). Tổng chiều dài ước tính sửa chữa L=18m</t>
  </si>
  <si>
    <t xml:space="preserve">Kênh Bắc:
+ Tại vị trí K1+800T (L=6m) mái kênh lát 7 hàng tấm lát BTĐS KT(60×60×6)cm khóa mái đổ bê tông tại chỗ. Hiện tại mái lát bị sạt trượt 5 hàng tấm cuối. Phần đất bị sạt sâu vào mái kênh với chiều dài 3,6m, hai bên khung sạt mái kênh có hiện tượng sạt trượt, chân dầm bị hẫng, khóa mái bê tông còn tốt. Tổng chiều dài ước tính sửa chữa L=6m. </t>
  </si>
  <si>
    <t>+  Phá dỡ khóa mái bê tông.
+ Đào đất C2 bờ kênh.
+ Tháo dỡ cống, bê tông đáy, tường đầu thượng lưu, tường cánh thượng lưu.
+ Xây dựng cống mới BTĐS Φ30. Đổ bê tông đáy cống, bê tông khóa mái, mái kênh M200 đá(1x2)cm tại chỗ.</t>
  </si>
  <si>
    <t>- Tháo dỡ, lắp đặt tấm lát mái KT(60×60×6)cm   
- Đắp đất C2 mái kênh.
- Đổ bê tông M200 đá 1x2 tại chỗ mái kênh.</t>
  </si>
  <si>
    <t xml:space="preserve">Kênh Nam:
Hiện tại trên kênh bến rửa bị hư hỏng các vị trí K0+300H; K0+830H; K0+865H; K1+095H; K1+310H </t>
  </si>
  <si>
    <t xml:space="preserve">
- Đắp đất C2 áp trúc.
- Đổ bê tông M200 đá 1x2 tại chỗ bậc bến rửa</t>
  </si>
  <si>
    <t>Kênh Nam:
1. Tại vị trí K0+500-:-K0+506H ( L=6m) kênh được gia cố mái trong bằng tấm lát BTĐS lắp ghép 7 hàng tấm,  khóa mái bê tông đổ tại chỗ. Hiện tại 7 hàng tấm bị sạt trượt với chiều dài L=6m, phần đất bị sạt vào mái kênh, chân dầm bị hẫng.
2. Tại vị trí K0+520-:-K0+532T ( L=12m) kênh được gia cố mái trong bằng tấm lát BTĐS lắp ghép 7 hàng tấm,  khóa mái bê tông đổ tại chỗ. Hiện tại 7 hàng tấm bị sạt trượt với chiều dài L=12m, khóa mái BTTC bị nứt gãy, chân dầm bị hẫng.</t>
  </si>
  <si>
    <t>Kênh Nam:
+ Tại vị trí K0+870 -:- K0+882H ( L=12m). Mái kênh lát 7 hàng tấm lát BTĐS KT(60×60×6) khóa mái đổ bê tông tại chỗ. Hiện tại mái lát bị sạt trượt 7 hàng tấm, phần đất bị sạt vào mái kênh, chân dầm bị hẫng, khóa mái bê tông còn tốt.</t>
  </si>
  <si>
    <t>Kênh Nam:
Kênh Nam cống tưới fi 20 tại vị trí K2+840H có kết cấu gạch xây, đá lát, bê tông, ống cống bê tông đúc sẵn. Hiện tại tường cánh phía thượng lưu, tường chắn, bể tiêu năng bằng đá xây bị hư hỏng. Ống cống bị thủng nhiều lỗ, gây lùng sạt phần đất bờ kênh phía trên lưng cống.</t>
  </si>
  <si>
    <t>+  Phá dỡ khóa mái bê tông, tháo dỡ tấm lát BTĐS.
+ Đào đất C2 bờ kênh.
+ Tháo dỡ cống, bê tông đáy, tường bể tiêu năng cũ.
+ Xây dựng cống mới BTĐS fi 20. Đổ bê tông đáy cống, bê tông khóa mái, mái kênh M200 đá(1x2)cm tại chỗ</t>
  </si>
  <si>
    <t xml:space="preserve">Kênh Nam:
+ Tại vị trí K2+860-:-K2+884H ( L=24m) kênh được gia cố mái trong bằng tấm lát 
BTĐS lắp ghép 7 hàng tấm,  khóa mái bê tông đổ tại chỗ. Hiện tại khóa mái, chân dầm ổn định mái lát bị võng lún.
</t>
  </si>
  <si>
    <t>Kênh Nam:
+ Tại vị trí K3+100H ( L=12m) mái kênh lát 7 hàng tấm lát BTĐS KT(60×60×6)cm khóa mái đổ bê tông tại chỗ. Hiện tại 7 hàng tấm bị sạt trượt, phần đất bị sạt vào mái kênh, chân dầm bị hẫng.</t>
  </si>
  <si>
    <t xml:space="preserve">Kênh C6:
Kênh C6 đoạn từ K0+050-:-K0+70T(L=20m) mái kênh lát 8 hàng tấm BTĐS, khóa mái đổ bê tông tại chỗ. Chân khay được gia cố bằng tấm BTĐS KT(120x20x10)cm. Hiện tại tấm lát mái bị tụt sạt cục bộ từ hàng thứ 4 đến hàng thứ 6 với chiều dài L=20m.Đoạn từ K3+350-:-K3+370H( L=20m), mái kênh lát 7 hàng tấm BTĐS, khóa mái đổ bê tông tại chỗ. Chân khay được gia cố bằng tấm BTĐS KT(30×15×120)cm. Hiện tại tấm lát mái bị sạt trượt 2 hàng dưới giáp chân khay với chiều dài L=20m.
</t>
  </si>
  <si>
    <t>- Tháo tấm lát BTĐS xếp gọn ( TD lát lại ), dùng đất C2 đắp tạo mái, lát lại tấm BTĐS.</t>
  </si>
  <si>
    <t xml:space="preserve">Kênh C6:
Kênh C6 đoạn từ K3+850-:-K3+860T( L=10m), mái kênh lát 7 hàng tấm BTĐS, khóa mái đổ bê tông tại chỗ. Chân khay được gia cố bằng tấm BTĐS KT(40×15×120)cm. Hiện tại mái trong chân khay bị hẫng chân với chiều dài L=10m, sâu 0,5m. Tấm lát mái bị sạt trượt, bong lở 3 hàng dưới giáp chân khay với chiều dài L=10m, tấm lát mái gãy vỡ 10 tấm, chân khay bị bong lở 5 tấm. Phần đất bị xói sạt vào mái kênh. Đoạn từ K3+850-:-K3+860H( L=10m), mái kênh lát 7 hàng tấm BTĐS, khóa mái đổ bê tông tại chỗ. Chân khay được gia cố bằng tấm BTĐS KT(40×15×120)cm. Hiện tại mái trong chân dầm bị hẫng với chiều dài L=10m, sâu 0,5m.
</t>
  </si>
  <si>
    <t>- Tháo tấm lát BTĐS xếp gọn ( TD lát lại ), dùng đất C2 đắp tạo mái, lát lại tấm BTĐS, chân khay bong lở xếp lại, Thả rọ đá loại (2x1x0,5)m phần chân dầm bị hẫng. Đổ bê tông M200, đá 1x2 tại chỗ phần tấm lát bị gãy vỡ.</t>
  </si>
  <si>
    <t xml:space="preserve">- Vệ sinh đánh sờm tường kênh.
- Trát tường vữa XM M100 dày 1,5cm.
</t>
  </si>
  <si>
    <t>- Tại các vị trí mái lát đá và tấm lát mái BTĐS bị tụt sạt, khóa mái bị hỏng vỡ. Tháo tấm lát BTĐS xếp gọn ( TD lát lại ), dùng đất C2 đắp tạo mái; lát lại tấm BTĐS, bổ xung tấm thiếu do hỏng vỡ, khóa mái bằng bê tông đổ tại chỗ M200 dày 10cm</t>
  </si>
  <si>
    <t xml:space="preserve">Sữa chữa cục bộ kênh C1A đoạn từ K3+355 ÷ K3+700; K3+780 ÷ K3+798(T+H) </t>
  </si>
  <si>
    <t>Duy tu, sửa chữa kênh C1A đoạn từ K3+740 ÷ K3+755(T+H)</t>
  </si>
  <si>
    <t>Duy tu, sữa chữa kênh cục bộ kênh C2/1A đoạn từ K0+050-:-K1+400</t>
  </si>
  <si>
    <t>Duy tu, sửa chữa cục bộ kênh C1/1A đoạn từ K0+250-:-K0+400</t>
  </si>
  <si>
    <t>Sửa chữa cục bộ kênh C1B đoạn từ K0+500-:-K0+600</t>
  </si>
  <si>
    <t>Duy tu sửa chữa cục bộ kênh C1B đoạn từ K0+450 ÷ K3+410</t>
  </si>
  <si>
    <t xml:space="preserve">- Tháo dỡ , lắp đặt lại các tấm lát bị sạt sụt.
- Đắp đất C2
- Dùng BT M200 đá 1×2 đổ TC dày 10cm, bù những vị trí tấm và khóa mái  lát bị vỡ.
</t>
  </si>
  <si>
    <t xml:space="preserve">
- Tháo dỡ , lắp đặt lại các tấm lát bị sạt sụt, đắp đất C2
- Dùng BT M200 đá 1×2 đổ TC dày 10cm, bù những vị trí tấm và khóa mái  lát bị vỡ.
</t>
  </si>
  <si>
    <t>- Tháo dỡ tấm bo khóa mái và tấm lát mái bị hư hỏng tập kết đúng nơi quy đinh.
- Đắp đất C2 đầm thủ công  &lt; 1,45T/m3 hoàn thiện mái trong kênh.
- Đổ bê tông mái trong, khóa mái kênh bằng BT M200 đá (1x2)cm TC dày 10cm.</t>
  </si>
  <si>
    <t>Kênh C1B - Hệ thống bái thượng
Kênh C1B có chiều dài L=5.800m đảm nhận tưới cho 340ha đất canh tác của xã Xuân Giang, Xuân Hưng, Xuân Hòa và Xuân Trường. Kênh được kiên cố hóa từ K0+00-:-K0+600 bằng kênh Hộp chữ nhật, kết cấu đáy bê tông, tường đá xây và từ K0+600-:-K5+800 được kiên cố bằng tấm lát bê tông đúc sẵn. 
-  Đoạn từ K0+500 ÷ K0+600(T+H) (L=100m): Lớp vữa trát trong hai bên tường kênh bị bong tróc cục bộ, rộp và rũa mạch đá xây từ đáy đến đỉnh tường kênh với chiều dài L=100m</t>
  </si>
  <si>
    <t xml:space="preserve"> 
-  Vệ sinh đánh sờm tường đá xây.
- Trát tường vữa XM M100 dày 2cm.   </t>
  </si>
  <si>
    <t>Duy tu sửa chữa cống tưới tại các vị trí K0+300H; K0+530H; K1+020T</t>
  </si>
  <si>
    <t>Duy tu, sữa chữa cục bộ kênh C4 đoạn từ K0+220-:-K0+700</t>
  </si>
  <si>
    <t>- Phá dỡ cống cũ bị hư hỏng.
- Đổ BT M200 đá 1x2 TC đáy cống
- Xây tường cống chiều dày 22cm bằng gạch không nung KT(22x10,5x6,0)cm;
- Trát tường cống bằng VXM M100 dày 1,5cm;
- Lắp đặt tấm nắp BTĐS KT(0,6x0,69x0,08)m, G=78kg/tấm (tận dụng tấm nắp cũ);
- Chít mạch các tấm nắp;
- Đắp đất C2, g&lt;1,45T/m3 bằng thủ công hoàn thiện.</t>
  </si>
  <si>
    <t xml:space="preserve">- Tháo dỡ, lắp đặt tấm lát mái bị bong lở, tụt sạt.
- Đắp đất C2 đầm thủ công  &lt; 1,45T/m3
- Đổ bê tông M200 đá 1x2 dày 10cm tấm lát mái, khóa mái, mái đá bị hư hỏng.
</t>
  </si>
  <si>
    <t>Duy tư sữa chữa cục bộ kênh C4 đoạn từ K0+900-:-K1+00</t>
  </si>
  <si>
    <t>Sửa chữa kênh C2/4 đoạn từ K0+00-:-K0+300(T+H)</t>
  </si>
  <si>
    <t>Sửa chữa kênh C8 đoạn từ K0+280-:-K0+315H; K0+320-:-K0+335H</t>
  </si>
  <si>
    <t>Sửa chữa kênh C8 đoạn từ K0+180-:-K0+380; K1+00-:-K1+006T</t>
  </si>
  <si>
    <t>Sửa chữa kênh C8 đoạn từ K1+420-:-K1+423,6(T+H); K1+450-:-K1+459(T+H)</t>
  </si>
  <si>
    <t>Duy tu, xử lý sạt trượt cục bộ mái trong bờ kênh C3 đoạn từ K1+250 -:- K1+535</t>
  </si>
  <si>
    <t>Duy tu, xử lý sạt trượt cục bộ mái trong bờ kênh C3 đoạn từ K1+560 -:- K1+638</t>
  </si>
  <si>
    <t>Duy tu, xử lý sạt trượt mái trong bờ kênh C3 tại K2+00T</t>
  </si>
  <si>
    <t xml:space="preserve">Xử lý sạt trượt cục bộ mái trong bờ kênh C3 đoạn từ K1+770-:-K1+790 </t>
  </si>
  <si>
    <t>Duy tu, xử lý sạt trượt cục bộ mái trong bờ kênh C3 đoạn từ K2+800-:-K3+604</t>
  </si>
  <si>
    <t>Duy tu, xử lý sạt trượt cục bộ mái trong bờ kênh C3 đoạn từ K3+610-:-K3+805</t>
  </si>
  <si>
    <t>Sửa chữa cống luồn tiêu tại K2+700, kênh tưới C3</t>
  </si>
  <si>
    <t>Duy tu, sửa chữa tường kênh C10 đoạn từ K0+070-:-K0+073H</t>
  </si>
  <si>
    <t>Sửa chữa tường kênh C10 đoạn từ K0+00-:-K0+200</t>
  </si>
  <si>
    <t>Sửa chữa cống luồn tiêu tại vị trí K1+400 kênh C10</t>
  </si>
  <si>
    <t>Sửa chữa cục bộ tường kênh B1 đoạn từ K0+040 -:- K0+091</t>
  </si>
  <si>
    <t>- Trát tường kênh vữa XM M100 dày 1cm
- Đắp đất C2 đầm thủ công g &lt; 1,45T/m3
- Xây lại tường kênh bằng gạch xi măng, vữa XM M100, trát tường vữa XM M100, dày 1cm</t>
  </si>
  <si>
    <t>- Đắp đất C2 bờ kênh
- Vệ sinh, trát tường vữa XM M100</t>
  </si>
  <si>
    <t>- Đắp đất C2 bờ kênh
- Đổ bê tông M200 đá 1x2 tại chỗ dày 10cm</t>
  </si>
  <si>
    <t>- Tháo dỡ, lắp đặt tấm lát mái KT(60×60×6)cm
- Đắp đất C2 mái kênh.
- Đổ bê tông M200 đá 1x2 tại chỗ mái kênh, khóa mái</t>
  </si>
  <si>
    <t>- Tháo dỡ, lắp đặt tấm lát mái KT(60×60×6)cm
- Đắp đất C2 mái kênh.
- Đổ bê tông M200 đá 1x2 tại chỗ mái kênh</t>
  </si>
  <si>
    <t>Đào đất C2 mở móng, phá dỡ tường cống đá xây, xây lại cống bằng cống hộp BTCT bxh = 80x60cm. Đắp đất C2 hoàn trả hiện trạng, đầm bằng đầm cóc; K=0.85, đổ BT M200 đá 1x2 đáy kênh, mái kênh.</t>
  </si>
  <si>
    <t>- Phá dỡ kết cấu tường đá.
- Đào đất C2 mở móng thi công
- Xây tường kênh bằng gạch đất sét nung
- Trát tường vữa XM M100
- Đắp đất C2 bằng thủ công</t>
  </si>
  <si>
    <t>- Vệ sinh, đánh sờm bề mặt tường kênh
- Trát tường trong bằng vữa XM M100 dày 2cm</t>
  </si>
  <si>
    <t>Sửa chữa kênh tưới B1 đoạn từ K1+450-:-K1+455,5T và đoạn từ K1+635-:-K1+638,5T</t>
  </si>
  <si>
    <t>Duy tu, sửa chữa, xây tôn cao tường kênh B2 đoạn từ K0+00-:-K0+60(T+H )</t>
  </si>
  <si>
    <t>Duy tu, sửa chữa, xây tôn cao tường kênh B2 đoạn từ K0+130-:-K0+220(T+H)</t>
  </si>
  <si>
    <t>Duy tu, sửa chữa tường kênh B2 đoạn từ K0+400-:-K0+700(T+H)</t>
  </si>
  <si>
    <t>Duy tu, sửa chữa tường kênh B2 đoạn từ K0+450-:-K0+456H</t>
  </si>
  <si>
    <t>Duy tu, sửa chữa tường kênh B3 đoạn từ K0+150-:-K0+300(T+H); K0+300-:-K0+330H và K0+330-:-K0+700(T+H)</t>
  </si>
  <si>
    <t>Sửa chữa cục bộ tường kênh B3 đoạn từ K0+300 -:- K0+726H</t>
  </si>
  <si>
    <t>Sửa chữa kênh tưới B3 đoạn từ K0+740-:-K0+750</t>
  </si>
  <si>
    <t>Sửa chữa kênh tưới B3 tại vị trí K1+590</t>
  </si>
  <si>
    <t>Duy tu, xử lý sạt trượt mái trong kênh B6 đoạn từ K0+700 -:- K0+706H và K0+750-:-K0+756T</t>
  </si>
  <si>
    <t>Sửa chữa cục bộ kênh tưới hồ Cây Quýt đoạn từ K0+080-:-K1+560 (L = 680m)</t>
  </si>
  <si>
    <t>Sửa chữa cục bộ kênh tưới hồ Cửa trát K0+640-:-K0+680</t>
  </si>
  <si>
    <t>Kênh B2:
Đoạn từ K0+00-:-K0+60(T+H)  tường kênh bị bong tróc phần tường trát áo để lộ gạch xây, tường kênh cần tôn cao 20cm</t>
  </si>
  <si>
    <t>- Vệ sinh, đánh sờm bề mặt tường kênh
- Xây tôn cao tường kênh bằng gạch bê tông KT(22×10,5×6,5)cm, vữa XM M100.
- Trát tường bằng vữa XM M100 dày 1,5cm</t>
  </si>
  <si>
    <t>Kênh B2:
Đoạn từ  K0+130-:-K0+220(T+H) tường kênh bị bong tróc phần tường trát áo để lộ gạch xây, tường kênh cần tôn cao 20cm</t>
  </si>
  <si>
    <t xml:space="preserve">Kênh B2:
Đoạn từ K0+400-:-K0+700(T+H) tường kênh bị bong tróc phần tường trát áo để lộ gạch xây với chiều cao h=105cm
</t>
  </si>
  <si>
    <t>- Vệ sinh, đánh sờm bề mặt tường kênh
- Trát tường trong bằng vữa XM M100 dày 1,5cm</t>
  </si>
  <si>
    <t>Kênh B2:
Hiện tại đoạn từ  K0+450-:-K0+456H có chiều dài L=6m, tường kênh xây gạch bị đổ, phần đất xói sạt vào mái kênh</t>
  </si>
  <si>
    <t>- Xây lại tường kênh bị đổ bằng gạch bê tông KT(22×10,5×6,5)cm, vữa XM M100.
- Trát tường trong và ngoài bằng vữa XM M100 dày 1,5cm</t>
  </si>
  <si>
    <t>Kênh B3:
Đoạn từ K0+150-:-K0+300(T+H); K0+300-:-K0+330H và K0+330-:-K0+700(T+H) tường kênh bị bong tróc phần tường trát áo để lộ gạch xây với chiều cao trung bình h=60cm</t>
  </si>
  <si>
    <t>- Phá dỡ đoạn kênh bị nghiêng nứt, xây lại tường kênh bị đổ bằng gạch bê tông KT(22×10,5×6,5)cm, vữa XM M100.
- Trát tường trong và ngoài bằng vữa XM M100 dày 1,5cm</t>
  </si>
  <si>
    <t>- Xây dựng tường chắn đất tại vị trí K1+590 bằng bê tông cốt thép M200, đá 1x2
- Đổ bê tông M200, đá 1x2 TC mái, đáy kênh</t>
  </si>
  <si>
    <t>Kênh B6:
* Đoạn từ K0+700-:-K0+706H(L=6m); kênh lát 2 hàng tấm, hiện tại 2 hàng tấm bị sạt trượt, hư hỏng hoàn toàn.
 * Đoạn từ K0+750-:-K0+756T(L=6m); kênh lát 2 hàng tấm, hiện tại 2 hàng tấm bị sạt trượt, hư hỏng hoàn toàn.</t>
  </si>
  <si>
    <t>Kênh tưới Hồ Cây Quýt
Hiện tại, trên kênh có nhiều vị trí tường kênh xây gạch bị hư hỏng, gãy đổ cục bộ với tổng chiều dài 680m. Cụ thể như sau:
+ Đoạn từ K0+080-:-K0+700(T+H), tường kênh bị hư hỏng hoàn toàn chiều dài L=620m.
+ Đoạn từ K1+500-:-K1+560(T+H), tường kênh bị hư hỏng hoàn toàn chiều dài L=60m.</t>
  </si>
  <si>
    <t>- Xây lại tường kênh bằng gạch chỉ KT(6,5x10,5x22)cm, vữa xi măng M100.
- Trát tường kênh vữa XM M100 dày 1,5cm.</t>
  </si>
  <si>
    <t>Kênh tưới Hồ Cửa Trát
+ Đoạn K0+640-:-K0+649T(L=9m): Tường kênh xây gạch 22, hiện tại tường kênh bị hư hỏng với chiều dài L=9m.
+ Đoạn K0+660-:-K0+678T(L=18m): Tường kênh xây gạch 22, hiện tại tường kênh bị hư hỏng với chiều dài L=18m.
+ Đoạn K0+660-:-K0+670H(L=10m): Tường kênh xây gạch 22, hiện tại tường kênh bị hư hỏng với chiều dài L=10m.</t>
  </si>
  <si>
    <t>Sửa chữa cục bộ kênh tưới hồ Cửa trát K0+730-:-K3+900</t>
  </si>
  <si>
    <t>Sửa chữa khu nhà Văn phòng Chi nhánh Thọ Xuân</t>
  </si>
  <si>
    <t>Thay thế doăng cánh cửa bằng gỗ bị mục nát Âu Bàn Thạch</t>
  </si>
  <si>
    <t>Tường kênh xây gạch 22, hiện tại tường kênh bị hư hỏng , xuống cấp, nhiều đoạn vị nứt, đổ tường; bong lốc vữa trát tường kênh.</t>
  </si>
  <si>
    <t xml:space="preserve">- Tháo dỡ mái ngói cũ loại 22v/m2 .
- Tận dụng vỉ ruồi cũ, đổ bê tông M200 đá 1x2 làm dầm trên vỉ ruồi
- Dùng tôn xốp lợp mái toàn bộ nhà số 1,2.
</t>
  </si>
  <si>
    <t xml:space="preserve">- Thay thế các doăng làm kín nước bằng gỗ bị mục nát của 2 cánh </t>
  </si>
  <si>
    <t>Kênh Bắc từ K5+750 - K18+270</t>
  </si>
  <si>
    <t>Lòng kênh bồi lắng tạo thành bãi bồi tại các đoạn K14+480 -:- K14+580T; K15+890 -:-K15+980H; K17+030 -:-K17+050H; K17+120 -:- K17+260T; K17+270-:- K17+420H</t>
  </si>
  <si>
    <t>Nạo vét cục bộ các bãi bồi đoạn từ K5+750 -:- K18+270</t>
  </si>
  <si>
    <t>Đoạn kênh từ K7+720 – K7+772 T; K7+830 – K7+880T;K8+200 – K8+262T  đáy kênh bị xói sâu, chân khay bị hẩng, tấm lát chân khay bị tụt, xuất hiện vết nứt giáp khóa mái</t>
  </si>
  <si>
    <t xml:space="preserve">Gia cố dầm chân khay bằng rọ đá các đoạn từ  K7+720 – K7+772 T; K7+830 – K7+880T;K8+200 – K8+262T  </t>
  </si>
  <si>
    <t>Đoạn kênh từ K6+730 – K6+800H ( L=70m) ;K6+445 – K6+460T ( L=15m) ;K7+00 – K7+100H ( L=100m;K7+500 – K7+700T( L=200m;K9+00 – K9+100T ( L=100m); K10+400 – K10+730H( L=330m); K13+695 - K13+700T (L=5m) chân mái ngoài thấm ướt</t>
  </si>
  <si>
    <t>Xử lý thấm bờ kênh bắc các đoạn từ K6+730 – K6+800H ( L=70m) ;K6+445 – K6+460T ( L=15m) ;K7+00 – K7+100H ( L=100m;K7+500 – K7+700T( L=200m);K9+00 – K9+100T ( L=100m); K10+400 – K10+730H( L=330m); K13+695 - K13+700T (L=5m)</t>
  </si>
  <si>
    <t>Đoạn kênh từ K8+180 – K8+220 H; K8+400 - K8+415H; K8+850 – K8+950 T đáy kênh bị xói sâu, chân khay bị hẩng, tấm lát chân khay bị tụt, xuất hiện vết nứt giáp khóa mái</t>
  </si>
  <si>
    <t xml:space="preserve">Gia cố dầm chân khay bằng rọ đá các đoạn từ  K8+180 – K8+220 H; K8+400 - K 8+415H; K8+850 – K8+950 T  </t>
  </si>
  <si>
    <t>Đoạn kênh từ  K16+178 – K16+215 bờ hữu toàn bộ tấm lát bị sạt trượt xuống lòng kênh, chân khay ổn định.</t>
  </si>
  <si>
    <t>Đoạn kênh từ K14+430-:-K14+570H chân khay bị xói sâu, các tấm lát bị sạt trượt xuống lòng kênh.</t>
  </si>
  <si>
    <t xml:space="preserve">Đoạn kênh từ K11+550 - K13+340 rong mọc nhiều với mật độ 60%, chiều dài bình quân 0,8-1,0m gây cản trở dòng chảy; K17+00 - K18+200 rong mọc nhiều với mật độ 30%, chiều dài bình quân 0,5-0,6m </t>
  </si>
  <si>
    <t>Nhổ, vớt rong đoạn từ K11+550 - K13+340 và đoạn từ K17+00 - K18+200</t>
  </si>
  <si>
    <t>Đoạn kênh từ K15+070-:-K15+105H(L=35m)  mái ngoài là ao sâu, quá trình lâu ngày đất sạt lỡ xuống ao</t>
  </si>
  <si>
    <t xml:space="preserve"> Đắp áp trúc mái ngoài bờ kênh đoạn K15+070-:-K15+105H </t>
  </si>
  <si>
    <t>Đoạn kênh từ K14+800-:-K14+810H (L=10m) mái ngoài là ao sâu, đất bờ, mái kênh lâu ngày sạt lở xuống ao</t>
  </si>
  <si>
    <t>Đắp áp trúc mái ngoài Đoạn từ K14+800-:-K14+810H (L=10m)</t>
  </si>
  <si>
    <t>Đoạn kênh từ K15+110-:-K15+141H (L=31m) mái ngoài là ao sâu, đất bờ, mái kênh lâu ngày sạt lở xuống ao</t>
  </si>
  <si>
    <t>Xử lý sạt mái ngoài đoạn từ K15+110  -:- K15+141H (L=31m)</t>
  </si>
  <si>
    <t>Kªnh t­íi B9 tõ K0+00 - K16+474T</t>
  </si>
  <si>
    <t>Kênh tưới B10</t>
  </si>
  <si>
    <t>Kªnh t­íi B1/10</t>
  </si>
  <si>
    <t>Kªnh t­íi B3/10</t>
  </si>
  <si>
    <t>Kênh tưới B5</t>
  </si>
  <si>
    <t>Kênh B2/5</t>
  </si>
  <si>
    <t>Kênh tưới B7</t>
  </si>
  <si>
    <t>Kªnh t­íi B8a</t>
  </si>
  <si>
    <t>Kªnh t­íi B8b</t>
  </si>
  <si>
    <t>Kênh tưới B11</t>
  </si>
  <si>
    <t>Kênh tưới B12</t>
  </si>
  <si>
    <t>Kªnh t­íi N5</t>
  </si>
  <si>
    <t>Kªnh t­íi N9</t>
  </si>
  <si>
    <t>Kênh tưới B6/9</t>
  </si>
  <si>
    <t>Kênh B1/6/9</t>
  </si>
  <si>
    <t>Kênh tưới B8/9</t>
  </si>
  <si>
    <t>Kênh tưới B1/9</t>
  </si>
  <si>
    <t>Cống tiêu Dân Tiến 3</t>
  </si>
  <si>
    <t>Cèng tiªu sè 1 Tr¹m b¬m ThiÖu Hoµ</t>
  </si>
  <si>
    <t>Cèng tiªu To¸n T©m</t>
  </si>
  <si>
    <t>Kênh tiêu Sông Nhà Lê</t>
  </si>
  <si>
    <t>Nạo vét các bãi bồi trên kênh Bắc đoạn từ K18+080-K25+891</t>
  </si>
  <si>
    <t>Xử lý sạt mái ngoài kênh Bắc đoạn từ K20+500 -:- K20+560H</t>
  </si>
  <si>
    <t>Xử lý sạt mái ngoài kênh Bắc đoạn từ K22+700 -:- K22+730T</t>
  </si>
  <si>
    <t>Xử lý sạt mái ngoài kênh Bắc đoạn từ K24+267 -:- K24+282H</t>
  </si>
  <si>
    <t>Xử lý sạt mái ngoài kênh Bắc đoạn từ K24+988 -:- K25+078H</t>
  </si>
  <si>
    <t>Xử lý sạt mái ngoài kênh B10 đoạn từ K3+870-K3+900H</t>
  </si>
  <si>
    <t>Xử lý sạt mái ngoài kênh B10 đoạn từ K3+925-K3+960H</t>
  </si>
  <si>
    <t>Xử lý sạt mái ngoài kênh B10 đoạn từ K7+00-K7+100H</t>
  </si>
  <si>
    <t>Xử lý sạt mái ngoài kênh B10 đoạn từ K12+650-K12+675T</t>
  </si>
  <si>
    <t>Xử lý sạt mái ngoài kênh B10 đoạn từ K12+700-K12+760H</t>
  </si>
  <si>
    <t>Lòng kênh B10 hình thành 4 bãi bồi rõ nét các đoạn từ :
- K6+350-K6+400, L = 50,0m;
- K11+800-K11+950, L=150,0m;
- K12+050-K12+250T, L=200,0m;
- K14+595-K16+958, L=2368,0m;
Tổng chiều dài 2.768,0m</t>
  </si>
  <si>
    <t>Kiên cố kênh B5/10a đoạn K1+475 - K1+995</t>
  </si>
  <si>
    <t>Sửa chữa cống luồn tiêu tại K0+450</t>
  </si>
  <si>
    <t>Kiên cố kênh B2/5-10a đoạn K0+00 - K1+005</t>
  </si>
  <si>
    <t>Săp xếp tấm lát và khóa mái kênh B7/10a đoạn K3+500-K4+967</t>
  </si>
  <si>
    <t>§o¹n kªnh tõ K4+767-:-K4+800T; K5+00-:-K5+021T; K5+563-:-K5+600T; K5+650-:-K5+668T; K5+727-:-K5+570T; K6+741-:-K6+691T; K6+841-:-K6+848; K7+170-:-K7+191T; K7+391-:-K7+420T; K8+342-:-K8+382T; K8+412-:-K8+460T; K8+624-:-K8+647T; K8+697-:-K8+730T; K8+740-:-K8+760T; K8+755-:-K8+775T; K8+815-:-K8+860  m¸i kªnh bÞ sôt s¹t, kho¸ m¸i ®æ vì.</t>
  </si>
  <si>
    <t>Sửa chữa cục bộ kênh tưới B9 đoạn từ K4+767-:-K8+860T</t>
  </si>
  <si>
    <t>Đoạn kênh từ K0+550 -:- K0+700H mái ngoài kênh bị sạt lở; bờ kênh nhỏ hẹp</t>
  </si>
  <si>
    <t>Đắp áp trúc mái ngoài đoạn từ K0+550 -:- K0+700H</t>
  </si>
  <si>
    <t>Lòng kênh đoạn từ K2+500+K7+600 ; K9+800+K15+950 bị bồi lắng bùn đất dầy bình quân 15-:-20cm gây ách tắc cản trở dòng chảy</t>
  </si>
  <si>
    <t>Nạo vét lòng kênh đoạn từ K2+500+K7+600 ; K9+800+K15+950</t>
  </si>
  <si>
    <t>Đoạn kênh từ K1+250 -:- K1+305T mái ngoài kênh bị sạt lở; bờ kênh nhỏ hẹp</t>
  </si>
  <si>
    <t>Đắp áp trúc mái ngoài đoạn từ K1+250 -:- K1+305T</t>
  </si>
  <si>
    <t>Đoạn kênh từ K4+200 -:- K4+275H đáy kênh bị xói sâu, chân khay bị nghiêng, tấm lát mái bị sụt sạt; Gia cố chân khay đoạn K4+200 -:- K4+275H</t>
  </si>
  <si>
    <t>Tường bể tiêu năng bằng đá xây có chiều dài L=7,5m. Hiện tại tường đá xây 2 bên bị bong tróc lớp vữa trát tạo thành các khe hở, chòi đá, hư hỏng. Trong đó: tường bên bờ hữu bị đổ hoàn toàn L=4,2m, tường bên bờ tả bị sụt, sạt đá L=3m, h=1,5m.( chi nhánh đã tổ chức cấp vật tư duy tu xây lại đoạn tường bị đổ  L=7,2m cả 2 bên)</t>
  </si>
  <si>
    <t>Sửa chữa tường bể tiêu năng đầu mối kênh B9</t>
  </si>
  <si>
    <t>Đoạn từ K3+900 - K4+200 bờ hữu kênh thấp, khi dẫn nước phục vụ sản xuất thường xuyên bị tràn</t>
  </si>
  <si>
    <t>Xây tường tôn cao bờ đoạn K3+900 - K4+200H</t>
  </si>
  <si>
    <t xml:space="preserve">Sửa chữa tường kênh B9 đoạn từ K13+690-K13+700T; K13+710-K13+720T ; K13+735 - K13+750H </t>
  </si>
  <si>
    <t>Mái ngoài kênh: Đoạn K0+100- K0+130H bị sạt trượt, B bờ = (0,3-0,5) m</t>
  </si>
  <si>
    <t>Xử lý sạt mái ngoài đoạn K0+400 - K0+430H</t>
  </si>
  <si>
    <t>Mái ngoài kênh đoạn K1+700 – K1+740H  mái ngoài sạt trượt, B bờ = (0,8-1) m</t>
  </si>
  <si>
    <t>Xử lý sạt mái ngoài đoạn K1+700 – K1+740H</t>
  </si>
  <si>
    <t>Xử lý sạt mái ngoài đoạn K1+800-:-K1+850T</t>
  </si>
  <si>
    <t>Mái ngoài kênh đoạn K2+100 – K2+140H mái ngoài bị sạt trượt, B bờ = (0,4-0,9)m</t>
  </si>
  <si>
    <t>Xử lý sạt mái ngoài đoạn K2+100 – K2+140H</t>
  </si>
  <si>
    <t>Thác nước Thiệu Viên tại K0+868 Sân thượng lưu bị hư hỏng, bong tróc. Nước thấm từ thượng lưu qua thâm đập xuống hạ lưu làm sạt tấm lát. Tường tiêu năng bằng đá hai bên bờ tả và hữu bị thấm, bong tróc có mạch nước chảy, bên tường bờ hữu bị đổ hoàn toàn L=2,5m, nghiêng 3m. Chi nhánh đã cho cụm xử lý tạm thời bằng cách tận dụng đá dưới lòng kênh xây lại đoạn tường tiêu năng bị sập đổ bên bờ hữu</t>
  </si>
  <si>
    <t>Sửa chữa thác nước Thiệu Viên tại K0+868 và hạ lưu thác nước</t>
  </si>
  <si>
    <t>Xử lý sạt mái ngoài đoạn K3+750-:-K3+850T</t>
  </si>
  <si>
    <t xml:space="preserve">Đoạn từ K1+00 ÷ K2+500  lòng kênh bùn đất bồi lắng dầy từ 10:-15cm gây ách tắc cản trở dòng chảy   </t>
  </si>
  <si>
    <t xml:space="preserve">Nạo vét kênh tưới B3/10 đoạn từ K1+00 ÷ K2+500 </t>
  </si>
  <si>
    <t>Đoạn kênh từ K0+400-:-K0+700 đáy và tường vữa bị bong tróc, hư hỏng</t>
  </si>
  <si>
    <t xml:space="preserve">Sữa chữa đáy, tường kênh từ K0+400-:-K0+700 </t>
  </si>
  <si>
    <t>Công trình tương đối ổn định</t>
  </si>
  <si>
    <t>Đoạn kênh từ K0+400 -:- K0+410T tường kênh bị nghiêng, đổ vào lòng kênh</t>
  </si>
  <si>
    <t xml:space="preserve">Sữa chữa đáy, tường kênh từ K0+400 -:- K0+410T </t>
  </si>
  <si>
    <t>Nạo vét lòng kênh đoạn từ K0+400 -:- K3+215</t>
  </si>
  <si>
    <t>Đoạn kênh K0+750 -:- K0+800H khi mở nước thường bị tràn bờ</t>
  </si>
  <si>
    <t xml:space="preserve">Xây tường tôn cao chống tràn đoạn kênh từ K0+750 -:- K0+800H </t>
  </si>
  <si>
    <t>M¸i ngoµi kªnh ®o¹n tõ K0+365 -:- K0+380H bÞ s¹t tr­ît</t>
  </si>
  <si>
    <t>Xử lý sạt mái ngoài kênh từ K0+365 -:- K0+380H</t>
  </si>
  <si>
    <t>§¾p ¸p tróc m¸i ngoµi vµ xö lý lïng thÊm côc bé ®o¹n kªnh tõ K0+680-:-K1+00T.</t>
  </si>
  <si>
    <t>Đoạn kênh từ K0+00 -:- K1+900 lòng kênh bùn đất bồi lắng với chiều dầy bình quân h=15-:-20 cm, gây ách tắc cản trở dòng chảy</t>
  </si>
  <si>
    <t>Nạo vét bùn đất đoạn kênh từ K0+00 -:- K1+900</t>
  </si>
  <si>
    <t>Đoạn kênh từ K0+560 - K0+567H (L=7m) tường gạch xây bị đổ hoàn toàn</t>
  </si>
  <si>
    <t>Sửa chữa tường gạch xây kênh B12 đoạn từ K0+560 - K0+567H (L=7m)</t>
  </si>
  <si>
    <t>Kênh đất từ K1+500-:-K1+900 chưa được kiên cố hóa</t>
  </si>
  <si>
    <t>kiên cố kênh từ K1+500-:-K1+900</t>
  </si>
  <si>
    <t>Đoạn kênh từ K3+00 ÷ K4+134   lòng kênh bùn đất bồi lắng với chiều dầy bình quân h=15-:-20 cm, gây ách tắc cản trở dòng chảy</t>
  </si>
  <si>
    <t>Nạo vét bùn đất đoạn kênh từ K3+00 ÷ K4+134</t>
  </si>
  <si>
    <t xml:space="preserve">Đoạn kênh từ K1+600 -:- K1+630 mái ngoài bị sạt, thấm </t>
  </si>
  <si>
    <t>Xử lý sạt mái ngoài kênh N5 đoạn K1+600 -:- K1+630T</t>
  </si>
  <si>
    <t>Đoạn kênh K0+650-:- K0+750H, K0+850 -:- K0+900H nước to bị tràn bờ</t>
  </si>
  <si>
    <t xml:space="preserve">Xây tôn cao bờ kênh N5 đoạn K0+650 -:- K0+750H, K0+850 -:- K0+900H </t>
  </si>
  <si>
    <t>§o¹n kªnh tõ K2+ 500 -:-  K5+100 lßng kªnh bïn ®Êt båi l¾ng</t>
  </si>
  <si>
    <t>Nạo vét lòng kênh đoạn từ K2+ 500 -:-  K5+100</t>
  </si>
  <si>
    <t>Đoạn kênh đất từ K3+384 ÷ K3+700 chưa được kiên cố</t>
  </si>
  <si>
    <t>kiên cố kênh từ K3+384 ÷ K3+700</t>
  </si>
  <si>
    <t>Đoạn kênh từ K1+500-:-K3+400: lòng kênh bùn đất bồi lắng với chiều dầy (15-20)cm gây ách tắc cản trở dòng chảy</t>
  </si>
  <si>
    <t>Nạo vét đoạn kênh từ K1+500-:-K3+400</t>
  </si>
  <si>
    <t xml:space="preserve">Đoạn kênh từ K2+500 -:- K3+00  khóa mái, tấm lát bị tụt vỡ cục bộ </t>
  </si>
  <si>
    <t xml:space="preserve">Sửa chữa lùng sạt cục bộ kênh từ  K2+500 -:- K3+00 </t>
  </si>
  <si>
    <t xml:space="preserve">Đoạn kênh từ K0+200-:-K0+470H khóa mái, tấm lát bị tụt vỡ cục bộ </t>
  </si>
  <si>
    <t xml:space="preserve">Sửa chữa lùng sạt cục bộ kênh từ K0+200-:-K0+470H </t>
  </si>
  <si>
    <t>Tấm lát, khóa mái từ K0+00-:-K0+650 hai bờ bê tông khóa mái và tấm lát bị sụt sạt, nứt gãy, hư hỏng cục bộ (Tổng chiều dài L= 30m).</t>
  </si>
  <si>
    <t xml:space="preserve"> Đoạn kênh đất từ K0+00-:-K1+00 lòng kê bị bồi lắng với chiều dày bình quân 20cm</t>
  </si>
  <si>
    <t>Nạo vét đáy kênh đoạn từ K0+00-:-K1+00</t>
  </si>
  <si>
    <t>Đoạn từ K0+200-:-K0+203H tường kênh bị sạt, đổ hoàn toàn</t>
  </si>
  <si>
    <t>Sửa chữa tưởng đổ trên kênh tưới B1/9 đoạn từ K0+200-:-K0+203H</t>
  </si>
  <si>
    <t>4 bu lông bắt ổ khóa vào dầm BT bị bong</t>
  </si>
  <si>
    <t>Gia công lại giàn ổ khóa, cấy lại 4 bulong</t>
  </si>
  <si>
    <t>H¹ l­u: dèc n­íc, ch©n khay cèng b»ng ®¸ x©y bÞ g·y vì hoµn toµn. BÓ tiªu n¨ng b»ng ®¸ x©y bÞ xãi lë.</t>
  </si>
  <si>
    <t>Đào, đắp xử lý lùng mang 2 bên thân cống; Đổ BTCT M200 đá (1x2) TC bê tông ốp thân cống, bê tông mái kênh và bể tiêu năng.</t>
  </si>
  <si>
    <t>Cánh cửa bên tả bị rạn nứt, cong vênh nên không vận hành đóng mở được; Thiết bị đóng mở vận hành khó khăn</t>
  </si>
  <si>
    <t>Sửa chữa cống tiêu Toán Tâm</t>
  </si>
  <si>
    <t>Đoạn kênh từ K15+550 ÷K16+850  lòng kênh bèo, rau muống 2 bên mái trong bờ kênh phát triển ( Mật độ bèo, rau muống chiếm 80% lòng kênh); phía bên bờ hữu kênh mặt bờ và mái trong kênh cỏ, cây dại mọc nhiều (Mật độ được đánh giá 60%); Lòng kênh bùn đất lẫn rác bồi lắng với chiều dày bình quân (15 – 20)cm gây ách tắc cản trở dòng chảy</t>
  </si>
  <si>
    <t>Thông dòng phá ách tắc kênh tiêu đoạn từ K15+550 - K16+850</t>
  </si>
  <si>
    <t>Có 8 vị trí tạo thành bãi bồi  (bờ tả 4 vị trí  L=525m; bờ hữu 4 vị trí L=1.780m)</t>
  </si>
  <si>
    <t>Nạo vét bãi bồi bằng máy công ty</t>
  </si>
  <si>
    <t>Mái ngoài kênh bị sạt trượt, gây mất an toàn cho công trình.</t>
  </si>
  <si>
    <t>Đào toàn bộ đất trượt. Đắp đất áp trúc, đóng cọc tre gia cố mái kênh</t>
  </si>
  <si>
    <t>Mái ngoài kênh bị sạt trượt, chân mái ngoài tiếp giáp với kênh tiêu, bờ kênh bị sạt trượt, gây mất an toàn cho công trình.</t>
  </si>
  <si>
    <t>Mái ngoài bờ kênh bị sạt trượt, có dòng thấm đọng lại trên mái kênh, gây mất an toàn công trình.</t>
  </si>
  <si>
    <t>Đào toàn bộ phần đất trượt, xử lý thấm. Đắp đất áp trúc mái kênh.</t>
  </si>
  <si>
    <t>Mái ngoài bờ kênh bị sạt trượt, tiếp giáp với ao sâu</t>
  </si>
  <si>
    <t>Đào toàn bộ phần đất trượt,đóng cọc tre gia cố mái kênh. Đắp đất áp trúc mái kênh.</t>
  </si>
  <si>
    <t>Chân mái ngoài là ao sâu, đất bờ kênh bị mất, sạt lở do quá trình sử dụng lâu ngày, mưa gió làm mất đất, sạt trượt tạo thành vết nứt rộng (10-20)cm, sâu (20-30)cm</t>
  </si>
  <si>
    <t>Đào toàn bộ phần đất trượt; đắp áp trúc, mở rộng bờ kênh theo mặt cắt thiết kế, đóng cọc tre gia cố mái kênh.</t>
  </si>
  <si>
    <t>Đào toàn bộ phần đất trượt, xử lý thấm. Đắp đất áp trúc, đóng cọc tre gia cố mái kênh.</t>
  </si>
  <si>
    <t>Bơm nước ao bằng máy bơm động cơ diezen 10CV, đào bùn ao, đào toàn bộ phần đất trượt, xử lý thấm. Đắp đất áp trúc, đóng cọc tre gia cố mái kênh.</t>
  </si>
  <si>
    <t>Lòng kênh bị thu hẹp, làm giảm năng lực phục vụ tưới của kênh</t>
  </si>
  <si>
    <t>Tường kênh bị nghiêng, vữa xi măng bị bong tróc, một số đoạn kênh bị đổ đã được cụm duy tu xây lại</t>
  </si>
  <si>
    <t>Kiên cố lại đoạn kênh bằng BT M200, đá (1x2)cm</t>
  </si>
  <si>
    <t>Hiện tại lưng cống phần thân cống bê tông bị hà, rỗ, thân cống mỏng rạn nứt.</t>
  </si>
  <si>
    <t>Đào lộ thiên thân cống, đổ BT đáy, lắp ống cống mới, đắp đất hoàn thiện.</t>
  </si>
  <si>
    <t>Đoạn K3+500-K4+967 các tấm lát bị tụt lún, nứt vỡ, khóa mái bị đứt gãy nhiều đoạn</t>
  </si>
  <si>
    <t>Tháo dỡ tấm, đắp lại đất mái, lắp đặt lại tấm, chít mạch, đổ kê tông tấm và khoá mái bị nứt vỡ</t>
  </si>
  <si>
    <t>Cải tạo đoạn kênh lát hư hỏng từ K0+00-K0+500</t>
  </si>
  <si>
    <t>Duy tu, sắp xếp lại tấm lát, đổ bê tông khoá mái kênh  B13/10 đoạn K0+000-K2+000</t>
  </si>
  <si>
    <t>Gia cố, sửa chữa đoạn kênh K0+00-K0+500</t>
  </si>
  <si>
    <t>Xử lý sạt mái ngoài kênh B15a tại K1+550</t>
  </si>
  <si>
    <t>Sửa chữa cống tưới trên kênh B16a tại K1+350T</t>
  </si>
  <si>
    <t>Xử lý sạt mái ngoài kênh B2/16a đoạn từ K1+140-K1+400T</t>
  </si>
  <si>
    <t>Sửa chữa thượng hạ lưu máng B2-16a tại K0+450</t>
  </si>
  <si>
    <t>Sửa chữa cống đầu mối B16b</t>
  </si>
  <si>
    <t>Xử lý sạt mái ngoài kênh B20 đoạn từ K4+252-K4+282H; K4+292 - K4+307H</t>
  </si>
  <si>
    <t>Bốc vớt, phá ách tắc bèo và rau muống trên sông Nhà Lê đoạn từ K4+630-K15+550</t>
  </si>
  <si>
    <t>Bốc vớt, phá ách tắc bèo và rau muống cục bộ kênh tiêu Bắc Giáp đoạn từ K0+00-:-K2+200</t>
  </si>
  <si>
    <t>Nạo vét kênh tiêu Bắc Giáp đoạn từ K0+00-:-K2+200</t>
  </si>
  <si>
    <t xml:space="preserve">Sửa chữa tiểu câu tại K9+430H </t>
  </si>
  <si>
    <t xml:space="preserve">Nạo vét lòng kênh tiêu Tân Thành I đoạn K7+030-K7+730 </t>
  </si>
  <si>
    <t>Vớt bèo kênh tiêu Tân Thành I đoạn từ K2+114 - K2+741</t>
  </si>
  <si>
    <t>Vớt bèo kênh tiêu Tân Thành II đoạn từ K0+00 - K2+450</t>
  </si>
  <si>
    <t xml:space="preserve">Nạo vét lòng kênh tiêu Tân Thành II đoạn K1+450-K2+300 </t>
  </si>
  <si>
    <t>Đắp đất áp trúc bờ kênh tiêu Trung Thanh tại K1+400H, K1+100H, K1+050H, K0+900H</t>
  </si>
  <si>
    <t>Vớt bèo, rau muống đoạn từ K2+850 - K7+250 kênh cầu ê- trường tuế</t>
  </si>
  <si>
    <t>Vớt bèo sông mơ đoạn từ K0+00 - K4+00</t>
  </si>
  <si>
    <t>Nạo vét kênh tiêu Cầu Đình</t>
  </si>
  <si>
    <t>Sửa chữa tường xây gạch nâng cấp đoạn kênh xây gạch từ K0+660 - K0+800 TB Đông Nam</t>
  </si>
  <si>
    <t>Xử lý sạt mái trong kênh dẫn vào bể hút TB Đông Nam đoạn từ K0+100-:-K0+125</t>
  </si>
  <si>
    <t>Xử lý thấm bờ kênh Bắc đoạn từ K29+800-K29+803T; K30+00-K30+040T; K30+250-K30+255T; K30+300-K30+310T; K30+380-K30+385T; K30+650-K30+655T (Máy đào Cty)</t>
  </si>
  <si>
    <t xml:space="preserve">Nạo vét xi phông Mật Sơn và Xi phông Đường Sắt </t>
  </si>
  <si>
    <t>Tấm mái kênh bị lún sụt, khoá mái kênh bị vỡ, mái ngoài kênh bị mất đất</t>
  </si>
  <si>
    <t>Hiện tại, bờ tả bị sạt lở, nhiều đoạn không có bờ. Tường kênh xây gạch bị bong tróc, nhiều chỗ bị vỡ do không còn bờ bảo vệ</t>
  </si>
  <si>
    <t>Gia cố kênh,  sửa chữa công trình trên kênh  bằng BTT M200</t>
  </si>
  <si>
    <t>Sạt mái ngoài gây mất ổn định công trình</t>
  </si>
  <si>
    <t>Đào bóc phong hóa, đào giật cấp đất (20x20)cm;  Đắp đất C2 đảm bảo g=1,45T/m3 theo mái m=1,5</t>
  </si>
  <si>
    <t>Đáy cống, mang cống bị lùng</t>
  </si>
  <si>
    <t>Phá dỡ toàn bộ cống cũ, đổ lại bê tông đáy, lắp ống cống BTĐS mới</t>
  </si>
  <si>
    <t>Lùng 2 bên thượng hạ lưu máng</t>
  </si>
  <si>
    <t>Tháo tấm nắp thượng hạ lưu máng, trát lại đáy, tường máng. Đắp đất gia cố bờ thượng hạ lưu</t>
  </si>
  <si>
    <t>Tường quay thượng lưu cống bị sạt lở, 2 mang cống bị lùng</t>
  </si>
  <si>
    <t>Tháo dỡ tường quay đá xây, đổ bê tông lại tường quay, đắp xử lý lùng mang cống</t>
  </si>
  <si>
    <t>Bèo, rau muống nhiều gây cản trở dòng chảy làm giảm khả năng tiêu thoát nước kênh</t>
  </si>
  <si>
    <t xml:space="preserve">Bốc vớt bèo, phá ách tắc </t>
  </si>
  <si>
    <t xml:space="preserve">Kênh bối lắng bùn đất TB H = 0,4 -1,0m </t>
  </si>
  <si>
    <t>Nạo vét lòng kênh bằng máy công ty</t>
  </si>
  <si>
    <t>Cống bị sập vỡ hoàn toàn</t>
  </si>
  <si>
    <t>Làm lại cống mới</t>
  </si>
  <si>
    <t>Hiện tại đoạn kênh từ K7+030 -:- K7+730. Lòng kênh bị bồi lắng trung bình 25-30cm làm giảm năng lực tiêu của kênh</t>
  </si>
  <si>
    <t>Nạo vét bùn đất bồi lắng lòng kênh</t>
  </si>
  <si>
    <t xml:space="preserve">Lượng bèo, cỏ rau muống làm ảnh hưởng tới khả năng tiêu úng của kênh. Mức độ gây ách tắc cản dòng, chiều dày bèo từ 40-60cm </t>
  </si>
  <si>
    <t>Bốc vớt bèo phá ách tắc</t>
  </si>
  <si>
    <t>Hiện tại đoạn kênh từ K1+450-K2+300. Lòng kênh bị bồi lắng trung bình 60cm làm giảm năng lực tiêu của kênh</t>
  </si>
  <si>
    <t>Nạo vét bùn đất bồi lắng lòng kênh bằng công ty</t>
  </si>
  <si>
    <t xml:space="preserve">Hiện tại các vị trí kênh tại K1+400H, K1+100H, K1+050H, K0+900H. Bờ kênh bị mất đất L=5m,  rau muống, cỏ mọc cục bộ lòng kênh làm giảm năng lực tiêu của kênh. </t>
  </si>
  <si>
    <t>Vớt rau muống, cỏ phá ách tắc lòng kênh; đắp đất áp trúc bờ kênh các đoạn trên</t>
  </si>
  <si>
    <t>Lượng bèo, cỏ rau muống làm ảnh hưởng tới khả năng tiêu úng của kênh.</t>
  </si>
  <si>
    <t>Đáy kênh bị bồi lắng từ (25-30)cm, gây cản trở cho việc tiêu thoát lũ</t>
  </si>
  <si>
    <t>Nạo vét lòng kênh (Đã có kế hoạch nạo vét  bằng máy công ty)</t>
  </si>
  <si>
    <t>Tường kênh bên bờ tả không có bờ, chân ruộng sâu dẫn đến tường gạch bị bở mạch, lùng và nghiêng</t>
  </si>
  <si>
    <t>Tháo dỡ tường gạch xây bị nghiêng, Xây lại tường và đắp đất</t>
  </si>
  <si>
    <t>Chân mái trong  kênh dẫn bị sạt lỡ, mất đất</t>
  </si>
  <si>
    <t>Đắp đất áp trúc, đầm chặt K=0,85</t>
  </si>
  <si>
    <t>Đoạn từ K29+800-K29+803T; K30+00-K30+040T; K30+250-K30+255T; K30+300-K30+310T; K30+380-K30+385T; K30+650-K30+655T chân mái ngoài tiếp giáp với đường giao thông bị thấm nước, phần đất chân mái ngoài bị bảo hòa nước</t>
  </si>
  <si>
    <t>Nạo vét lòng kênh bằng máy đào công ty</t>
  </si>
  <si>
    <t>Xi phông Mật Sơn và Xi phông Đường Sắt  trong quá trình dẫn nước phục vụ  SX, các chất thải dồn về gây ách tắc dòng chảy (XP đường sắt ống số 1; XP Mật Sơn ống số 1 và số 2)</t>
  </si>
  <si>
    <t>Nạo vét 2 xi phông Đường sắt và Mật Sơn để phục vụ sản xuất</t>
  </si>
  <si>
    <t>Lòng kênh có phù sa bồi lắng bám men theo mái bờ kênh chiều rộng trung bình từ (1,0-3,0)m</t>
  </si>
  <si>
    <t>Duy tu kênh B20 đoạn từ K0+00-K3+650 (cấp vật tư)</t>
  </si>
  <si>
    <t>Tuyến kênh B20 đoạn từ K0+00-K3+650 có 6 tấm lát bị hư hỏng và mất tấm, 57 tấm lát bị sao lệch khỏi vị trí, đất mái kênh bị tụt tại các vị này</t>
  </si>
  <si>
    <t>Đắp đất hoàn thiện, lắp đặt các tấm lát bị tụt, lệch khỏi vị trí, đổ bê tông các vị trí tấm lát bị vỡ, hư hỏng đoạn từ K0+00-K3+650</t>
  </si>
  <si>
    <t>Tháo dỡ toàn bộ 
phần đá lát bị long lở; Đắp đất hoàn thiện mái, đổ bê tông mái M200 đá (1x2)TC</t>
  </si>
  <si>
    <t>Sửa chữa kênh tưới B22 đoạn từ K0+030 – K0+075H</t>
  </si>
  <si>
    <t>Duy tu kênh B22 đoạn từ K0+570-K0+640  (cấp vật tư)</t>
  </si>
  <si>
    <t>Đoạn từ K0+570-K0+640 mái ngoài bị sạt lở đất, có vết nứt ở bờ kênh từ (2-3)cm tạo thành cung sạt, đất mái noài bị sạt xuống ao nhà dân</t>
  </si>
  <si>
    <t>Đào phần đất cung sạt, đóng cọc tre, phên nứa, đắp đất hoàn thiện mái ngoài</t>
  </si>
  <si>
    <t>Duy tu kênh B24 đoạn từ K0+050-K2+100 (cấp vật tư)</t>
  </si>
  <si>
    <t>Sửa chữa kênh tưới B27 đoạn từ K0+00-K0+703,5</t>
  </si>
  <si>
    <t>Mái trong bị sạt lở đất, tấm lát bị tụt khỏi vị trí, khóa mái bị hư hỏng</t>
  </si>
  <si>
    <t>Đắp đất C2 bằng thủ công, vận chuyển bằng xe thô sơ</t>
  </si>
  <si>
    <t xml:space="preserve"> - Đoạn K0+00-K0+703,5 kênh xây gạch, tường lòng kênh vữa trát tường bong tróc nứt vỡ, nhiều vị trí nước chảy lùng thấm qua tường ra mái ngoài kênh, đáy kênh phù sa không đáng kể, trong đoạn này có các vị trí tường nghiêng, nứt, đổ ở một số vị trí. </t>
  </si>
  <si>
    <t xml:space="preserve">* Đoạn từ K0+00-K0+703,5: Vệ sinh đánh sờm tường kênh; trát lại tường kênh vữa XMM 100, d=1cm; Xây lại tường gạch ở một số vị trí tường bị đổ.
</t>
  </si>
  <si>
    <t>Sửa chữa kênh tưới B29 đoạn từ K1+100-K1+360</t>
  </si>
  <si>
    <t>Sửa chữa kênh tưới B29 đoạn từ K0+050-K0+060T; K0+200-K0+210; K0+450-K0+458H (CVT)</t>
  </si>
  <si>
    <t xml:space="preserve"> Đoạn từ K1+100-K1+360 là đoạn xây gạch, đáy kênh phù sa lẫn gạch đá bồi lắng trung bình từ 10-30 cm, trong đoạn này một số vị trí tường bị nghiêng, nứt, đổ.tiểu câu bị lùng, tấm lát bị vỡ ở một số vị trí.</t>
  </si>
  <si>
    <t>Vệ sinh sạch sẽ, xây tường vữa XMM75 ở các vị trí tường bị đổ, trát vữa XMM100, đắp đất đầm nện kỹ</t>
  </si>
  <si>
    <t>Tường kênh bị đổ, hiện tại phần gạch vở và đất mái đã được bốc nạo vét lên bờ</t>
  </si>
  <si>
    <t>Xây lại đoạn tường kênh bị đổ; trát tường bằng VXMM100 dày 1,0cm, đất đắp cấp 2, đầm nén y=1,45T/m3</t>
  </si>
  <si>
    <t>Vớt bèo rau muống Sông Vinh</t>
  </si>
  <si>
    <t>Đẩy, vớt bèo rau muống trên sông Quảng Châu</t>
  </si>
  <si>
    <t>Vớt bèo rau muống Sông tiêu Bến Ngự đoạn K0+200-K3+880</t>
  </si>
  <si>
    <t>Vớt bèo rau muống Sông Nhà Lê</t>
  </si>
  <si>
    <t>Vớt bèo rau muống kênh tiêu Thọ Hạc</t>
  </si>
  <si>
    <t xml:space="preserve">Cắt, đẩy,vớt bèo rau muống kênh tiêu Đô Cương </t>
  </si>
  <si>
    <t>Vớt bèo rau muống lòng kênh</t>
  </si>
  <si>
    <t>Vớt bèo rau muống kênh tiêu</t>
  </si>
  <si>
    <t xml:space="preserve"> Đoạn từ K0+00-K9+800(đoạn từ cầu Cảnh đến Âu Đông Hưng) lòng kênh bị bồi lắng cục bộ nhiều vị trí.</t>
  </si>
  <si>
    <t>Cắt vớt bèo rau muống trước mùa mưa bão</t>
  </si>
  <si>
    <t xml:space="preserve">Lòng kênh phù sa bồi lắng không đáng kể. Hiện tại bèo rau muống xuất hiện ở nhiều vị trí </t>
  </si>
  <si>
    <t>Đẩy, vớt bèo rau muống bằng thủ công</t>
  </si>
  <si>
    <t xml:space="preserve">Hiện tại kênh tiêu Bến Ngự xuất hiện các vị bèo rau muống </t>
  </si>
  <si>
    <t xml:space="preserve">Cắt vớt bèo rau muốngbằng gầu 0,4m3 đi trên phao </t>
  </si>
  <si>
    <t xml:space="preserve">Đoạn từ K0+00-K4+922 (Đoạn từ Ngã ba Nấp đến máng xóm Lê) là kênh đất có chiều dài L=4922m. Sau đợt tiêu thoát năm 2021 các vị trí K2+700-K4+900; K0+00-K2+700 bèo rau muống phát triển lại </t>
  </si>
  <si>
    <t>Hiện tại Sông Thọ Hạc xuất hiện rau muống kênh gây cản trở trong việc tiêu thoát lũ tại một số  vị trí trong đoạn từ K1+880-K3+750</t>
  </si>
  <si>
    <t>Vớt bèo rau muống bằng thủ công</t>
  </si>
  <si>
    <t>Hiện tại kênh tiêu Đô Cương đoạn từ K0+065-K1+100; K2+00-K5+100 xuất hiện rau muống và bèo mọc bao phủ lòng kênh gây cản trở trong việc tiêu thoát lũ của kênh</t>
  </si>
  <si>
    <t xml:space="preserve">Hiện tại kênh tiêu Khánh Vân xuất hiện bèo, rau muống bao phủ tại các vị trí K0+200-K1+640 </t>
  </si>
  <si>
    <t>Đoạn từ K0+00-K3+00 là kênh đất có chiều dài L=3000m. Sau đợt tiêu thoát lũ năm 2022 tại các vị trí bèo rau muống đang phát triển hai bên mái kênh đoạn từ K0+00-K3+00</t>
  </si>
  <si>
    <t xml:space="preserve">Sau đợt tiêu thoát lũ năm 2022 đến nay, tại các vị trí bèo rau muống đã làm  mọc lại men theo hai bên mái lan ra lòng kênh đoạn từ K1+670-K3+040T (phường Phú Sơn); Đoạn từ K3+050-K4+250 (phường Đông Tân); Đoạn từ K1+670-K2+400T (phường Đông Lĩnh); Đoạn từ K0+100-K1+670 (phường Đông Cương).  </t>
  </si>
  <si>
    <t xml:space="preserve">Cắt, vớt bèo rau muống:: Đoạn K2+400-K4+080 bằng thủ công; Đoạn K0+00-K2+400 bằng máy đào gầu 0,4m3 </t>
  </si>
  <si>
    <t xml:space="preserve">Sữa chữa cống tiêu Thành Hưng </t>
  </si>
  <si>
    <t>- Kênh số 1 hồ Đồng Bể đoạn K0+548 đến K0+778,7  lưu lượng dẫn nước cho diện tích không đảm bảo khi vào mùa hạn.</t>
  </si>
  <si>
    <t>Xây dựng các hố ga tiêu khí thực đường ống HDPE phi 20</t>
  </si>
  <si>
    <t>Hiện tại kênh tưới đập phụ số 1 Hồ Ngô Công đoạn  từ K0+412-:-K0+497 đã bị xuống cấp, tường kênh bị đổ, lòng kênh bồi lắng và ách tắc</t>
  </si>
  <si>
    <t>Sửa chữa tường kênh</t>
  </si>
  <si>
    <t>Hiện tại kênh tưới sau cống lấy nước phía Nam Đập Chính tường nghiêng, nứt, đổ tường gạch xây</t>
  </si>
  <si>
    <t>Làm mới kênh tưới đoạn từ K0+00 đến K0+330</t>
  </si>
  <si>
    <t>Kênh tưới C1/6</t>
  </si>
  <si>
    <t>Kênh tưới C5/6</t>
  </si>
  <si>
    <t>Kênh tưới C7/6</t>
  </si>
  <si>
    <t>Kênh tưới N2</t>
  </si>
  <si>
    <t>Kênh N4</t>
  </si>
  <si>
    <t>Kênh tưới N6</t>
  </si>
  <si>
    <t xml:space="preserve">Kênh tưới N8 </t>
  </si>
  <si>
    <t>Kênh tưới  N11A</t>
  </si>
  <si>
    <t>Kênh tưới  N11B</t>
  </si>
  <si>
    <t xml:space="preserve">Kênh tưới N15 </t>
  </si>
  <si>
    <t>Kênh tưới  N17</t>
  </si>
  <si>
    <t>Kênh tưới  N1/15</t>
  </si>
  <si>
    <t>Kênh tưới  N2/15</t>
  </si>
  <si>
    <t>Kênh tưới  N3/15</t>
  </si>
  <si>
    <t>Kênh tiêu Nổ Hẻn</t>
  </si>
  <si>
    <t>Kênh B22 từ K2 + 450-K14 + 117</t>
  </si>
  <si>
    <t>Kênh B33</t>
  </si>
  <si>
    <t>Kênh tưới B32</t>
  </si>
  <si>
    <t xml:space="preserve">Kênh tưới B28 </t>
  </si>
  <si>
    <t>Kênh tưới B24</t>
  </si>
  <si>
    <t>Kênh tưới B30 từ K0+00 -:- K3+330</t>
  </si>
  <si>
    <t>Kênh B2/28</t>
  </si>
  <si>
    <t>Kênh tưới B1/22</t>
  </si>
  <si>
    <t>Đập Quán Am trên kênh Bắc tại K36+165</t>
  </si>
  <si>
    <t xml:space="preserve">Cống đầu mối kênh B22 </t>
  </si>
  <si>
    <t>Sửa chữa cống phân lũ Sông Đơ</t>
  </si>
  <si>
    <t>Sông Hoàng đoạn từ K0+00-K19+00</t>
  </si>
  <si>
    <t xml:space="preserve">Kênh tiêu Tân Phong 1 </t>
  </si>
  <si>
    <t xml:space="preserve">Kênh tiêu Định Ninh </t>
  </si>
  <si>
    <t xml:space="preserve">Kênh tiêu Tân Phong 3 </t>
  </si>
  <si>
    <t xml:space="preserve">Kênh tiêu Tân Phong 2 </t>
  </si>
  <si>
    <t xml:space="preserve">Kênh tiêu Tân Trạch I </t>
  </si>
  <si>
    <t xml:space="preserve">Kênh tiêu Tân Trạch 2 </t>
  </si>
  <si>
    <t>Kênh tiêu Minh Tâm</t>
  </si>
  <si>
    <t xml:space="preserve">Kênh tiêu Minh Phú </t>
  </si>
  <si>
    <t xml:space="preserve">Sông Rào  </t>
  </si>
  <si>
    <t>Kênh tiêu Nga Linh</t>
  </si>
  <si>
    <t>Kênh tiêu Hùng Bình</t>
  </si>
  <si>
    <t>Kênh tưới TB Quảng Thọ</t>
  </si>
  <si>
    <t>Kênh dẫn TB Kiều Đại</t>
  </si>
  <si>
    <t>Kênh dẫn TB Quảng Phúc</t>
  </si>
  <si>
    <t xml:space="preserve">Kênh tưới TB Thắng Phú </t>
  </si>
  <si>
    <t>Kênh dẫn TB Quảng Văn</t>
  </si>
  <si>
    <t>Kênh dẫn TB Bắc B37</t>
  </si>
  <si>
    <t>Kênh dẫn TB Thạch Phương</t>
  </si>
  <si>
    <t xml:space="preserve">Kênh TB Nam B37 </t>
  </si>
  <si>
    <t>Kênh TB Quảng Trường 2</t>
  </si>
  <si>
    <t>Tôn cao bờ kênh dẫn tiểu câu tưới tại K6+360(T) kênh N8 sông Chu</t>
  </si>
  <si>
    <t xml:space="preserve">Sửa chữa cống lấy nước trên KNSC tại K26+217(T), K26+384(T) </t>
  </si>
  <si>
    <t>Kênh tưới N3-8 sông Chu đoạn K0+00 – K0+650</t>
  </si>
  <si>
    <t>Kênh dẫn bể hút trạm bơm tưới Tế Thắng</t>
  </si>
  <si>
    <t>Kênh tiêu Tế Lợi - Minh Khôi đoạn K0+00-K3+300</t>
  </si>
  <si>
    <t>Đào vét Kênh Bắc Sông Mực đoạn K1+600 - K2+240, K2+450 - K4+00</t>
  </si>
  <si>
    <t>Đào vét Kênh Nam Sông Mực đoạn K4+00 - K4+930, K6+730- K8+062.</t>
  </si>
  <si>
    <t>Kênh Nam Sông Mực đoạn K8+124 - K9+500</t>
  </si>
  <si>
    <t>Xử lý sạt đoạn từ K1+866-K1+930H</t>
  </si>
  <si>
    <t>Xử lý sạt mái trong KNSM đoạn K3+900-K3+912(H)</t>
  </si>
  <si>
    <t>Xử lý sạt mái ngoài KNSM đoạn K14+938- K14+978(H)</t>
  </si>
  <si>
    <t>Sạt kênh Chính Sông Mực đoạn  K4+462 - K4+792 (T)</t>
  </si>
  <si>
    <t>Sạt kênh Chính Sông Mực đoạn  K4+710 - K4+730 (H)</t>
  </si>
  <si>
    <t>Gia cố Kênh tưới N7 Sông Mực đoạn K0+00 - K0+027</t>
  </si>
  <si>
    <t>Cống tiêu trên kênh Nam Sông Mực tại K8+135 (H)</t>
  </si>
  <si>
    <t>Tôn cao bờ kênh N11A2 Sông Mực đoạn K0+00 - K0+320</t>
  </si>
  <si>
    <t>Sửa chữa cống tiêu dưới kênh tưới Khe Muôn tại K0+500 (Cống tiêu Vạn Trạch)</t>
  </si>
  <si>
    <t>Kiên cố kênh tưới đập Khe Mun đoạn K0-K1+200</t>
  </si>
  <si>
    <t>Đào vét, đắp áp trúc kênh tiêu T3 Tượng Văn</t>
  </si>
  <si>
    <t>Tôn cao kênh N15b Sông Mực đoạn K0+00-K0+180(H)</t>
  </si>
  <si>
    <t>Đắp đất bờ Kênh Nam Sông Mực đoạn K20+309  – K21+800</t>
  </si>
  <si>
    <t>Đắp tôn cao bờ hữu kênh Chính Yên Mỹ đoạn K2+230-K2+400 và K2+483-K2+543</t>
  </si>
  <si>
    <t>Gia cố chống xói phía hạ lưu lưng xi phông Hao Hao</t>
  </si>
  <si>
    <t>Vớt rong lòng kênh Chính Yên Mỹ đoạn K0+00-K1+111; K2+180-K2+824; K3+230-K3+932</t>
  </si>
  <si>
    <t>Xử lý sạt bờ tả kênh Nam Yên Mỹ đoạn K5+775-K5+810</t>
  </si>
  <si>
    <t>Xử lý sạt bờ tả kênh Nam Yên Mỹ đoạn K5+100-K5+113</t>
  </si>
  <si>
    <t>Vớt rong lòng kênh Nam Yên Mỹ đoạn K0+00-K4+420</t>
  </si>
  <si>
    <t>Xử lý sạt mái trong bờ kênh Bắc Yên Mỹ đoạn K4+650-K4+800(T)</t>
  </si>
  <si>
    <t>Vớt rong lòng kênh Bắc Yên Mỹ đoạn K0+00-:-K1+630 và đoạn K5+187-:-K7+085</t>
  </si>
  <si>
    <t>Kiên cố kênh Bòng Bòng đoạn K6+163-K6+198</t>
  </si>
  <si>
    <t>Sửa chữa kênh Nam Hao Hao đoạn K0+650-K0+665</t>
  </si>
  <si>
    <t>Kiên cố kênh Kim Giao II đoạn K2+335-K2+651</t>
  </si>
  <si>
    <t>Kiên cố hóa kênh chính trạm bơm Yên Thọ đoạn K0+020-K0+330</t>
  </si>
  <si>
    <t>Kiên cố hóa kênh tưới C1 đoạn K0 - K0+720</t>
  </si>
  <si>
    <t>Xử lý sạt mái trong kênh Chính S.Mực đoạn từ K3+751,4 - K3+839,4(H)</t>
  </si>
  <si>
    <t>Đắp bờ đất bờ tả kênh Bai Lim đoạn K0+600-K0+700</t>
  </si>
  <si>
    <t>Nạo vét kênh Bai Ngọc đoạn từ K0+300-K1+900 và K2+00-K3+00</t>
  </si>
  <si>
    <t>Sửa chữa cục bộ mố trụ trên kênh Nam hồ Cống Khê (trụ số 3,17,22,32,34)</t>
  </si>
  <si>
    <t>Sửa chữa Kênh Nam hồ Cống Khê chiều dài L= 50m: Đoạn từ K2+900H-K2+906H dài 6m; K4+00H-K4+010H dài 10m; K4+070H-K4+080H dài 10m ; K4+090T-K4+114T dài 24m</t>
  </si>
  <si>
    <t>Lát đá hộc gia cố mái bờ kênh C2 thuộc hệ thống Bắc sông Chu - Nam sông Mã đoạn từ K1+070-K1+082</t>
  </si>
  <si>
    <t>Sửa chữa kênh Bắc đập Minh Hòa đoạn từ K1+141-:-K1+150; K1+170-:-K1+179</t>
  </si>
  <si>
    <t>Đổ và lắp đặt bổ sung, thay thế 24 Thanh giằng KT(0,7x0,15x0,1) đoạn K0+800-K0+850 và đoạn K1+580-K1+650 kênh Nam hồ Cống Khê bị hư hỏng</t>
  </si>
  <si>
    <t xml:space="preserve">Trám chít các vị trí bong chóc kênh Nam hồ Cống Khê đoạn K0+836-K0+890; K0+986-K1+004; K2+910-K2+960 và K2+990-K3+080. </t>
  </si>
  <si>
    <t>Sửa chữa kênh Tây hồ Bai Manh đoạn từ K1+103-K1+208</t>
  </si>
  <si>
    <t>Trám chít các vị trí kênh bị xói kênh Bai Manh</t>
  </si>
  <si>
    <t>Xây tường kênh Bai Ao đoạn K0+288-K0+312; Trám chít kênh Bai Ao đoạn K0+220-K0+280.</t>
  </si>
  <si>
    <t>Sửa chữa kênh Đông hồ Bai Sơn đoạn K0+500-K0+600</t>
  </si>
  <si>
    <t>Sửa chữa kênh Trung Tọa đoạn K0+400-K0+480</t>
  </si>
  <si>
    <t>Sửa chữa kênh Chu Lai đoạn K1+350-K1+400</t>
  </si>
  <si>
    <t>Sửa chữa kênh Nam hồ Đồng Tiến đoạn từ K0+700-K0+705</t>
  </si>
  <si>
    <t>Xử lý xói lở bờ kênh Nam hồ Chòm Mót đoạn từ K0+620-K0+670</t>
  </si>
  <si>
    <t>Trám chít kênh N2 đập Minh Hòa đoạn từ K0+400-K0+700.</t>
  </si>
  <si>
    <t>Gia cố và sửa chữa công trình trên kênh Bai Ngọc đoạn K0+00-K1+00</t>
  </si>
  <si>
    <t>Söa ch÷a côc bé kªnh chÝnh A ®o¹n tõ K0+710 - K1+706 hồ Duồng Cốc</t>
  </si>
  <si>
    <t xml:space="preserve">Sửa chữa Kênh N2 Hồ Duồng Cốc đoạn kênh từ K4+350 – K5+156 </t>
  </si>
  <si>
    <t>Söa ch÷a Kªnh N1 Hå Thung b»ng ®o¹n tõ K0+450 - K1+800</t>
  </si>
  <si>
    <t>Söa ch÷a xi ph«ng kªnh Nam t¹i K0+020 hồ Thung Bằng</t>
  </si>
  <si>
    <t>Gi¶i táa hµnh lang c«ng tr×nh vµ vËn chuyÓn bïn r¸c th¶i trªn kªnh chÝnh, kªnh Nam TB CÈm T©n 1</t>
  </si>
  <si>
    <t>Đậy nắp kênh chính từ K0-K0+134 TB Cẩm Giang 2</t>
  </si>
  <si>
    <t>Kiªn cè Kªnh B¾c tr¹m b¬m CÈm S¬n ®o¹n tõ K2+320 - K2+600 vµ K2+950 - K3+323</t>
  </si>
  <si>
    <t>Kiªn cè Kªnh Nam tr¹m b¬m CÈm S¬n ®o¹n K0+150-K0+375vµ K1+250 - K1+570</t>
  </si>
  <si>
    <t>Sửa chữa kênh Nam từ K0+960-K1+050 TB Cẩm Sơn</t>
  </si>
  <si>
    <t>Nạo vét kênh Bắc đoạn từ K0+00 - K1+100 TB Cẩm Sơn</t>
  </si>
  <si>
    <t>Sửa chữa cấu máng trên kênh chính từ K0+250 đến K0+270 hồ Đồng Phú</t>
  </si>
  <si>
    <t>Sửa chữa kênh Bắc từ K1+840 đến K1+870T trạm bơm Long Đồng 2</t>
  </si>
  <si>
    <t>Sửa chữa kênh Bắc từ K3+240 đến K3+500 trạm bơm Long Đồng 2</t>
  </si>
  <si>
    <t>CVT duy tu SCCT</t>
  </si>
  <si>
    <t>Vị trí K4+630H: Bến rửa trên kênh bị sụt sạt (L=3m) ; Vị trí K6+050T:Bến rửa xây bằng đá bị hư hỏng(L=2,5m); 15 tấm lát mái KT(60*60*6)cm bị sụt sạt trong đó có 10 tấm bị hư hỏng, nứt vỡ; Tại vị trí K6+650T:bến rửa xây bằng đá hộc xây bị hư hỏng, 5 tấm lát mái KT(60*60*6)cm bị nứt vỡ, mái trong bờ kênh bị sụt sạt, mất đất; Tại vị trí K6+750 H; K6+850 T:bến rửa xây bằng đá hộc bị hư hỏng,7 tấm lát mái KT(60*60*6)cm bị nứt vỡ; Bến rửa tại K10+150H: Bến rửa xây bằng gạch xi măng bị hư hỏng (L=3m), đất đắp mái kênh bị sói lở; Bến rửa tại K11+00T: Bến rửa hư hỏng, mất đất, đá xây bị sạt lở xuống lòng kênh; Bến rửa tại K12+400T và K14+500 H:bến rửa bị hư hỏng, mất đất</t>
  </si>
  <si>
    <t>Xử lý sạt, lở mái đá lát trên lưng cống luồn tiêu</t>
  </si>
  <si>
    <t xml:space="preserve">Vị trí K7+600 T:20 tấm lát mái kênh KT(60*60*6)cmbị lún, sạt trượt; đất bờ kênh bị phình do mưa lũ kéo dài; Vị trí K8+020 T: mái kênh bị võng lún. BT mái kênh hư hỏng, nứt gãy (L=4m); Đoạn từ K9+450H:mái HL cống tưới tại K9+450H bị sạt lở đất xuống lòng kênh tưới nội đồngvà 15 tấm lát mái KT (60*60*6)cm bị sạt trượt; Tại K15+000 H: hiện tại có 8 Tấm lát mái KT(60*60*6)cm bị sụt sạt, trong đó có 4 tấm đã nứt vỡ, hư hỏng  </t>
  </si>
  <si>
    <t xml:space="preserve">Vị trí K4+520T, K4+600T, K4+680T, K4+780T:Bờ kênh bị thấm; vị trí K6+070 mái ngoài bị sạt lở (đã xử lý tạm thời và theo dõi thường xuyên);  </t>
  </si>
  <si>
    <t>Xử lý thấm bờ kênh</t>
  </si>
  <si>
    <t>Đoạn kênh từ K11+550 -:- K11+720T mái ngoài bờ kênh là ruộng, mặt ruộng có cao trình thấp hơn lòng kênh, từ đỉnh bờ kênh đến chân mái ngoài có độ dốc lớn, mặt cắt kênh nhỏ</t>
  </si>
  <si>
    <t>Đắp gia cố mái ngoài bờ kênh</t>
  </si>
  <si>
    <t>CVT duy tu Đổ BT phần khóa mái bị hỏng</t>
  </si>
  <si>
    <t>Cống tưới trên kênh C1/6 tại K1+600 tả Kết cấu cống hiện tại gồm 4 cống BTĐS fi 20 L= 1 m / ống hiện ống cống đã bị hà rỗ, thành ống mỏng gây nứt và vỡ ống cống, hai bên mang cống bị lùng gây trôi đất. Tường thượng và tường hạ cống được xây bằng gạch xây hiện đã bị nứt một số điểm bị sạt.</t>
  </si>
  <si>
    <t>Lam cống mới</t>
  </si>
  <si>
    <t xml:space="preserve">Mái đá TL (L=6,5m) và HL (L=8m) đầu mối kênh C5/6 bị sụt sạtcản trở dòng chảy; </t>
  </si>
  <si>
    <t xml:space="preserve">Đổ bê tông M200 đá 1x2 TC dày 10cm mái TL và HL cống đầu mối </t>
  </si>
  <si>
    <t xml:space="preserve"> Đoạn K0+350÷K2+000 lòng kênh bị bồi lắng gây cản trở dòng chảy; Đoạn K4+250÷K5+000lòng kênh bị bồi lắng gây cản trở dòng chảy; </t>
  </si>
  <si>
    <t>Nạo vét bồi lắng lòng kênh đổ ra mái ngoài bờ kênh</t>
  </si>
  <si>
    <t xml:space="preserve">Kiên cố đoạn kênh bằng kênh BT hộp </t>
  </si>
  <si>
    <t>Thượng hạ lưu cầu máng tại K1+200 kênh C7/6 bị lùng, nước từ trên kênh chảy qua đáy TL cầu máng xuống kênh tiêu</t>
  </si>
  <si>
    <t xml:space="preserve">Đổ bê tông M200đá 1x2 TC dày 10cm gia cố đáy, mái TL, HL cầu máng </t>
  </si>
  <si>
    <t>Hiện tại mái bờ kênh đoạn từ K3+620 -:- K3+700T dầm chân khay bị hỏng, xô nghiêng vào lòng kênh dẫn đến mái lát bị sạt trượt, xói sâu vào mái đất</t>
  </si>
  <si>
    <t>Tháo dỡ tấm chân khay và tấm mái xếp gọn sau đó gia cố chân mái kênh bằng rọ đá và đóng cọc tre để giữ tấm chân khay;  Đào đất yếu tạo thành cấp và đắp đất bổ xung mái và lát lại tấm lát mái, đầm nện kỹ ; Chiết mạch lại các tấm lát</t>
  </si>
  <si>
    <t xml:space="preserve">Hiện tại mái bờ kênh đoạn từ K3+774 -:- K3+800T chân khay bị hỏng, xô nghiêng, mái bơ kênh bị sạt  xói sâu; </t>
  </si>
  <si>
    <t xml:space="preserve">Tháo dỡ tấm chân khay và tấm mái xếp gọn, gia cố chân mái kênh bằng rọ đá và đóng cọc tre </t>
  </si>
  <si>
    <t>Nạo vét bãi bôi</t>
  </si>
  <si>
    <t>Hiện tại đoạn từ K5+740÷K5+750H và đoạn K5+780÷K5+800H chân dầm bị hỏng, xô nghiêng vào lòng kênh, dẫn đến mái lát bị sạt trượt, xói sâu vào mái đất</t>
  </si>
  <si>
    <t>Tại các đoạn từ K6+950-K6+950T tấm chân khay bị nghiêng đổ dẫn đến tấm lát bị sạt trượt, đất đắp mái kênh bị sụt lún</t>
  </si>
  <si>
    <t>Tháo dỡ toàn bộ tấm latt, lắp đặt lại tấm chân khay, đắp đất bổ sung, lắp đặt lại tấm lát</t>
  </si>
  <si>
    <t xml:space="preserve">Hiện tại kênh đoạn từ K7+020 -:- K7+070 (Hạ lưu đập K7) phần mái đá lát chít mạch bị hư hỏng tụt trôi xuống lòng kênh, mái trong bị xói lở, khóa mái bị gãy vỡ </t>
  </si>
  <si>
    <t>Tháo dỡ đá lát cũ, khóa mái bị vỡ, đổ bê tông TC mái, khóa mái, đáy</t>
  </si>
  <si>
    <t>Đoạn kênh hạ lưu xi phông, cầu máng Đô xá tại K11+420 -:- K11+456, phần đá lát chít mạch bị hư hỏng trô  tụt xuống lòng kênh, mái kênh bị xói lở</t>
  </si>
  <si>
    <t xml:space="preserve"> Tháo dỡ đá lát cũ, khóa mái bị vỡ, đắp đất đầm nện kỹ các vị trí sạt lở, Đổ bê tông TC mái, khóa mái, đáy.</t>
  </si>
  <si>
    <t>Hiện tại đoạn từ K14+200÷K14+350H mái ngoài bờ kênh là ao sâu, hiện tại mái ngoài bị sạt, trôi đất xuống ao gây nguy hiểm bờ kênh, chiều rộng bờ hiện tại là (1,5÷2,0)m</t>
  </si>
  <si>
    <t>Hiện tại đoạn từ K16+170÷K16+340T mái ngoài bờ kênh là ao sâu, hiện tại mái ngoài bị sạt, trôi đất xuống ao gây nguy hiểm bờ kênh, chiều rộng bờ hiện tại là (1,5÷2,0)m</t>
  </si>
  <si>
    <t>Hiện tại bờ kênh Nam đoạn từ K16+820 đến K16+990T mái ngoài bờ kênh bị sạt thu nhỏ mặt cắt bờ gây nguy cơ mất an toàn công trình, chiều rộng bờ kênh hiện tại là (1.5 -:- 2.0)m</t>
  </si>
  <si>
    <t>Đắp gia cố mỏi ngoài bờ kênh</t>
  </si>
  <si>
    <t>Hiện tại Đoạn từ K22+785T -:- K22+885T đáy kênh bị bồi lắng, ảnh hưởng đến dòng chảy trong kênh</t>
  </si>
  <si>
    <t>Nạo vét thông dòng lòng kênh</t>
  </si>
  <si>
    <t>Đoạn từ K0+000 đến K0+800 là đoạn kênh gạch xây, phần tường kênh bị bong tróc vữa xi măng, rêu mốc khiến nước ngấm vào tường gạch</t>
  </si>
  <si>
    <t xml:space="preserve"> Đào đất mở vệ sinh sạch sẽ và xây lại tường bị đổ và bố trí thanh chống bê tông đúc sẵn. Vệ sinh, đám sờm tường phía trong lòng kênh, trát lại tường bị bong tróc. </t>
  </si>
  <si>
    <t xml:space="preserve">Đoạn kênh từ K1+464 đến K2+664  lòng kênh bị bồi lắng nhiều gây ách tắc dong chảy trong kênh </t>
  </si>
  <si>
    <t>Nạo vét  thông dòng lòng kênh, VC phế thải đến bãi đổ</t>
  </si>
  <si>
    <t xml:space="preserve">Nạo vét  thông dòng lòng kênh </t>
  </si>
  <si>
    <t>Hiện tại bờ kênh N11A đoạn từ K1+000T đến K1+150T,  mái ngoài bờ kênh bị sạt thu nhỏ mặt cắt bờ gây nguy cơ mất an toàn công trình, chiều rộng bờ kênh hiện tại là (0.3 -:- 1.0)m</t>
  </si>
  <si>
    <t>Đắp gia cố sạt mái ngoài bờ kênh</t>
  </si>
  <si>
    <t xml:space="preserve">Hiện tại đoạn kênh từ K2+636 -:- K3+676 là kênh đất yếu, hai bờ kênh bị sạt lở, rò rỉ gây thoát nước từ lòng kênh ra ruộng, đáy kênh thường xuyên bị bồi lắng rất khó khăn dẫn nước phục vụ sản xuất.. </t>
  </si>
  <si>
    <t xml:space="preserve">Hiện tại đoạn kênh từtừ K1+170 -:- K1+620 là kênh đất yếu, hai bờ kênh bị sạt lở, rò rỉ gây thoát nước từ lòng kênh ra ruộng và kênh tiêu. </t>
  </si>
  <si>
    <t>Đoạn từ K0+000 -:- K1+772 lòng kênh bồi lắng</t>
  </si>
  <si>
    <t>Hiện tại đoạn kênh từ K0+850 -:- K0+872 hữu mái ngoài bờ kênh bị sạt thu nhỏ mặt cắt bờ gây nguy cơ mất an toàn công trình, chiều rộng bờ kênh hiện tại là (0.2 -:- 1.0) m</t>
  </si>
  <si>
    <t>Đắp gia cố sạt mỏi ngoài bờ kênh</t>
  </si>
  <si>
    <t>Hiện tại đoạn kênh từ từ K0+00 -:- K0+800 và K1+650 – K2+147,  là kênh đất yếu, hai bờ kênh bị sạt lở, rò rỉ gây thoát nước từ lòng kênh ra ruộng, đáy kênh thường xuyên bị bồi lắng rất khó khăn dẫn nước phục vụ sản xuất</t>
  </si>
  <si>
    <t>Hiện tại đoạn kênh từ K0+00 -:- K0+200  là kênh đất yếu, hai bờ kênh bị sạt lở, rò rỉ gây thoát nước từ lòng kênh ra ruộng, đáy kênh thường xuyên bị bồi lắng rất khó khăn dẫn nước phục vụ sản xuất</t>
  </si>
  <si>
    <t>Hiện tại đoạn kênh từ từ K0+150 -:- K0+850  là kênh đất yếu, hai bờ kênh bị sạt lở, rò rỉ gây thoát nước từ lòng kênh ra ruộng, đáy kênh thường xuyên bị bồi lắng rất khó khăn dẫn nước phục vụ sản xuất</t>
  </si>
  <si>
    <t>Hiện tại đoạn kênh từ từ K0-K0+500 mái kênh đổ bê tông tại chỗ đó bị hư hỏng; đoạn từ K1+550 -:- K2+351 là kênh đất yếu, hai bờ kênh bị sạt lở, rò rỉ gây thoát nước từ lòng kênh ra ruộng, đáy kênh thường xuyên bị bồi lắng rất khó khăn dẫn nước phục vụ sản xuất</t>
  </si>
  <si>
    <t>Đoạn từ K0+500 đến K1+000 và đoạn từ K1+550 -:- K2+351 bị bồi lắng</t>
  </si>
  <si>
    <t>Hiện tại đoạn K5+586 - K9+605 lòng kênh bị bồi ắng gây ách tắc dong chảy trong kênh ảnh hưởng đến việc tiêu úng lưu vực, chiều dày bồi lắng từ (0,4 đến 0,55)m lòng kênh</t>
  </si>
  <si>
    <t>Nạo vột bồi lòng kênh</t>
  </si>
  <si>
    <t>Đoạn từ K37+073 ÷ K37+088H và K37+147 ÷ K37+167H (L= 35m) bờ hữu kênh bị sạt 4 hàng tấm, tổng số tấm bị sạt tụt 234 tấm ( công trình đã tu sửa năm 2019 nhưng đến nay đã bị hư hỏng)</t>
  </si>
  <si>
    <t xml:space="preserve">Tháo dỡ  và lát lại tấm lát mái bị sạt tụt. Đắp đất C2 mái kênh; Đổ bê tông khóa mái, tấm lát bị  vỡ hỏng </t>
  </si>
  <si>
    <t>Tại vị trí K43+173 kênh bắc có 1 cống luồn tiêu từ vị trí này đến kênh nội đồng K43+300 phải dẫn qua nhiều khúc quanh co không thuận tiện cho quá trình phục vụ tưới</t>
  </si>
  <si>
    <t>Thiết kế mới tiểu câu tại vị trí K43+173</t>
  </si>
  <si>
    <t>+ Đoạn từ K42+445-K42+485 bờ tả là cửa vào đầu mối B33 và đoạn từ K42+562-K42+600 bờ tả thượng lưu Đập Quảng Minh. Hiện tại mái lát đã bị sạt trượt, bờ kênh nhỏ, mái  ngoài giáp ao của hộ dân</t>
  </si>
  <si>
    <t>Gia cố lại bờ tả kênh Bắc với hình thức đổ BT tường chắn cao H = 2m. Tháo dỡ và lát lại tấm lát BT bị sạt tụt.</t>
  </si>
  <si>
    <t xml:space="preserve"> + Xi phông B22 tại K4+500 (L = 63m) hiện nay bùn đất lẫn rác thải và sỏi đá bồi lắng với Hbq=50-70cm, gây ách tắc dòng chảy.
 + Đoạn từ K4+575-:-K4+675  (Cách cửa ra hạ lưu Xi phông 12 m) lòng kênh bị bồi lắng bùn đất lẫn rác thải với Hbq = 40-50cm</t>
  </si>
  <si>
    <t>Nạo vét khơi thông dòng chảy</t>
  </si>
  <si>
    <t>Thực hiện công tác duy tu bảo dưỡng công trình phần tấm lát bị sạt tụt</t>
  </si>
  <si>
    <t xml:space="preserve">d) Đoạn từ  K10+371 -:- K13+820 . Một số vị trí cục bộ bị lún hỏng, hỏng khóa mái, lòng kênh bị bồi lắng bình quân 15cm. </t>
  </si>
  <si>
    <t>- Đoạn từ K0+300 - K0+308H; K0+318-K0+434T tường kênh bị đổ sập hoàn toàn</t>
  </si>
  <si>
    <t>Cấp vật tư sửa chữa</t>
  </si>
  <si>
    <t xml:space="preserve">- Giàn công tác bằng BTCT đầu mối cửa vào kênh tưới bị hư hỏng; </t>
  </si>
  <si>
    <t>Đổ lại cột và giàn đóng mở cửa cống</t>
  </si>
  <si>
    <t>- Tuyến kênh bị xuống cấp hư hỏng, nhiều vị trí tấm lát mái kênh bị sạt tụt, bê tông con rô bị mất, gây tổn thất nước mỗi khi tải nước phục vụ sản xuất</t>
  </si>
  <si>
    <t>Đề nghị công ty ghi kế hoạch sửa chữa lớn</t>
  </si>
  <si>
    <t xml:space="preserve">Đoạn từ K1+750 - K2+330: Hiện tại đoạn kênh này có nhiều vị trí bị lùng sạt, tấm lát bị sạt tụt, vỡ hỏng </t>
  </si>
  <si>
    <t>Đào đất mái kênh, bạt vỗ taluy, sau đó đổ BT t/c mái kênh M200 (Cấp VT)</t>
  </si>
  <si>
    <t>Đoạn kênh từ K2+100 ÷ K2+K6+123 đây là đoạn kênh xung yếu có nhiều vị trí thường xuyên bị lùng sạt</t>
  </si>
  <si>
    <t xml:space="preserve">Đề nghị ghi kế hoạch sửa chữa lớn gia cố xây lại đoạn kênh tưới với hình thức kênh hộp BTCT </t>
  </si>
  <si>
    <t>Đoạn kênh từ K0+100 ÷ K2+200 có nhiều vị trí bị lùng sạt</t>
  </si>
  <si>
    <t>Đắp đất C2; đổ BT M200, đá 1x2, t/c</t>
  </si>
  <si>
    <t>Kênh bị đổ đoạn từ K0 +900 - K1 + 000, đáy kênh bị hư hỏng</t>
  </si>
  <si>
    <t xml:space="preserve">Cho xây lại phần tường và đáy kênh bằng BTCT. </t>
  </si>
  <si>
    <t>Cửa vào kênh tưới bị bồi lắng với chiều dày bình quân (0,7-0,8)m, L=21m, m=1,5, Bđáy= 2,5m, phần 2 bên mái kênh bị sạt sụt, vỡ hỏng tấm lát với tổng số tấm là 30 tấm, cấp vật tư bảo dưỡng ổ khóa và cánh cửa</t>
  </si>
  <si>
    <t>Hiện nay 4 cánh cửa cống bị mọt gỉ, phần tôn bưng bị mai mục, hàn chắp vá nhiều vị trí, cột dàn vận hành bị han gỉ, nứt gẫy. Mái lát bờ tả bị bung lốc 01 vị trí với KT (bxlxd)=(1,5x2x0,35)m, bờ hữu bị bung lốc 02 vị trí với KT (bxlxd)=(4x1,5x0,35)m; KT (bxlxd)=(1,2x5,5x0,35)m</t>
  </si>
  <si>
    <t xml:space="preserve">Thay mới cánh cửa khung bằng thép U100x50x5 + V50x50x5, tôn bưng dày 5mm, Lát lại mái lát đá </t>
  </si>
  <si>
    <t>Đoạn từ K0 + 030 - K0 + 075: Hiện tại bờ hữu là mái đá bị long lỡ toàn bộ L = 45m</t>
  </si>
  <si>
    <t>Cho đổ BTCT mái kênh M200 đá 1x2 dày 10cm</t>
  </si>
  <si>
    <t>Cống có 2 cửa KT (1,5x1,5)m. Hiện nay 2 bên tường cánh cống bị xói sạt, bê tông bị gẫy vỡ</t>
  </si>
  <si>
    <t>Cho đóng cọc tre và thả rọ đá, đắp đất và đổ BT mái M200 đá 1x2</t>
  </si>
  <si>
    <t>Đoạn sông từ K2+00-K19+00 Do quá trình khai thác nhiều năm lòng kênh bị bồi lấp, mái kênh bị sụt sạt, vỡ lỡ. Lòng sông bị biến đổi làm hạn chế khả năng dẫn tiêu nước và trữ nước của sông cũng như hạn chế khả năng bơm nước dẫn đến việc tiêu thoát lũ đồng thời làm máy bơm không đủ nước để phục vụ sản xuất</t>
  </si>
  <si>
    <t xml:space="preserve">Đề nghị công ty ghi sửa chữa lớn cho cải tạo và nạo vét tu bổ đoạn sông từ K2+000 ÷ K19+000  </t>
  </si>
  <si>
    <t>Đoạn từ K2+450-:-K6+900: Hiện tại lòng kênh bị bồi lắng TB từ 0,4 -:- 0,7m</t>
  </si>
  <si>
    <t>Cho nạo vét lòng kênh bằng máy đào.</t>
  </si>
  <si>
    <t>Đoạn từ K2+090-K7+00: Hiện tại lòng kênh bị bồi lắng TB từ 0,6 -:- 0,7m</t>
  </si>
  <si>
    <t>Đề nghị công ty ghi sửa chữa lớn cho cải tạo và nạo vét tu bổ đoạn kênh từ K2+090-K7+00</t>
  </si>
  <si>
    <t>Đoạn từ K0-:-K1+850: Hiện tại lòng kênh bị bồi lắng TB từ 0,4 -:- 0,7m</t>
  </si>
  <si>
    <t>Cho nạo vét lòng kênh bằng máy đào công ty</t>
  </si>
  <si>
    <t>Đoạn từ K0+350 ÷ K0+800 tường kênh bê tông bị gãy đổ, phần đất mái trong bị sụt sạt</t>
  </si>
  <si>
    <t>Đổ BT tường kênh M200, đá 1x2, t/c</t>
  </si>
  <si>
    <t>Đoạn từ K0+00 ÷ K3+00 là kênh đất lâu ngày chưa nạo vét nên lòng kênh bồi lắng, chiều sâu Hbq = 0,4 – 0,6 m</t>
  </si>
  <si>
    <t>Đào nạo vét lòng kênh thông dòng kênh tiêu</t>
  </si>
  <si>
    <t>Đoạn từ K0-:-K2+00 là kênh đất lâu ngày chưa nạo vét nên lòng kênh bồi lắng, chiều sâu Hbq = 0,4 – 0,5 m</t>
  </si>
  <si>
    <t>Đập điều tiết kết hợp cầu giao thông trên kênh tiêu Minh Tâm tại K1+500: Phía trước của sân trước bị ngấm lùng phía bờ hữu diện tích khoảng 4m2; Sân sau: Đáy bằng bê tông, tường cánh bằng bê tông bị nứt vỡ, sụt sạt;  Dàn van bị nứt vỡ, lòi thép một số vị trí, cánh cửa còn tốt.</t>
  </si>
  <si>
    <t>cắm chân khay và đổ bê tông  dày 15cm</t>
  </si>
  <si>
    <t>Đoạn từ K2+300 ÷ K3+00 là kênh đất, lòng kênh bồi lắng nhiều do lâu ngày chưa nạo vét, chiều sâu Hbq = 0,3 - 0.6 m</t>
  </si>
  <si>
    <t>Đoạn từ Đoạn từ K4+540 ÷ K8+000: Hiện tại lòng kênh bị bồi lắng TB từ 0,5 -:- 0,7m</t>
  </si>
  <si>
    <t xml:space="preserve">Cho nạo vét lòng kênh bằng máy đào. </t>
  </si>
  <si>
    <t>Đập Nga Linh tại K1+00: Đây là vị trí thường xuyên bị ách tắc bèo, rác do mặt cắt của 2 của đập nhỏ so với mặt cắt ướt của kênh nên khi có mưa lớn việc tiêu thoát qua đập chậm; Phía thượng lưu đập 2 bên mái kênh đất bị hổng, lùng sập gây sụt lún; Thân đập bị lùng tạo thành các hố sụt; Giàn van vận hành bê tông bị nứt, vỡ; 2 cánh cửa đập bằng bê tông bị thủng, vỡ; Ty ổ khóa V0 bị cong, không đảm bảo vận hành</t>
  </si>
  <si>
    <t>Đề nghị được xây dựng đập mới có kích thước cửa lớn hơn, đảm bảo tiêu thoát nước của kênh tiêu Nga Linh</t>
  </si>
  <si>
    <t>- Đập Hùng Bình tại K2+866: Phần giáp nối giữa tường cũ và tường tôn cao phía bờ tả TL đập bị hở nước chảy qua. Tường dọc mố bên tả bằng đá xây bị nước chảy lùng làm thủng hư hỏng tường, KT lỗ thủng BxLxH = (0,3x0,6x0,3)m. Phần đất trong lòng mố bên tả bị lún sụt ban đầu đã tạo thành 2 hố sụt có kích thước B1xL1xH1 = (0,7x0,6x0,9)m; B2xL2xH2 = (1,5x1,8x0,8)m</t>
  </si>
  <si>
    <t>Đào toàn bộ phần đất phía mang đập phía tả, trám trít lại các vị trí bị bong tróc vữa làm nước chảy lùng qua, sau đó đắp đất lại đầm nén kỹ. Làm vệ sinh, đổ BT chèn phần tường đá bị nứt, thủng hư hỏng</t>
  </si>
  <si>
    <t xml:space="preserve"> Nhà quản lý đập Hùng Bình tại K2+866: có 1 bộ cánh cửa đi bằng gỗ KT (1,4x2,3)m và 02 bộ cánh cửa sổ KT (0,8x1,2)m bị mai mục hư hỏng</t>
  </si>
  <si>
    <t>Cho thay mới cánh cửa sổ, cửa đi  (Cấp VT để sửa chữa)</t>
  </si>
  <si>
    <t>- Đoạn từ K0+000-:-K1+000: Tường kênh bị bong tróc lớp vữa trát
+ Đoạn từ K0+128 ÷ K0+150; K0+220 ÷ K0+304  trường kênh bị nghiêng  vào lòng kênh (5-10) cm 
+ Đoạn từ K0+009 - K0+047.7: Bể xả và tường kênh bị trôi vữa, lão hóa; khi bơm nước nước dò thấm qua tường kênh xây, chảy tràn ra đường
- Đoạn từ K1+000 ÷ K1+800: Tường kênh bị bong tróc lớp vữa trát, trong đó đoạn từ K1+000 ÷ K1+010; K1+222 ÷ K1+232 trường kênh bị nghiêng  vào lòng kênh (5-10) cm</t>
  </si>
  <si>
    <t>Cho vệ sinh lớp áo trát cũ trát áo mới, láng đáy kênh</t>
  </si>
  <si>
    <t>- Đoạn từ K0+700-K1+500: Đoạn kênh này nhiều tấm lát bị sạt tụt, khóa mái bị vỡ hỏng
- Đoạn từ K1+526 ÷ K1+745, nằm trong khu mặt bằng quy hoạch của Thành phố Sầm Sơn, hiện đang được thiết kế cải dịch</t>
  </si>
  <si>
    <t>Tháo dỡ tấm lát mái bị sạt tụt, lát lại tấm khóa mái. Đổ bê tông khóa mái bị mất, vỡ hỏng (cấp VT để sửa chữa)</t>
  </si>
  <si>
    <t xml:space="preserve">-Hiện tại đoạn từ K1+00-:-K1+900; K1+900-:-K3+000 tường kênh bằng gạch bị nứt gẫy,nghiêng, long lỡ, vữa trát tường bị bong tróc nhiều vị trí
</t>
  </si>
  <si>
    <t xml:space="preserve">Đề nghị công ty cho sửa chữa lớn đoạn kênh từ K1+000-:-K3+000
</t>
  </si>
  <si>
    <t>Hiện tại tuyến kênh lát tấm bê tông từ K0+350-K0+850 bị xuống cấp hư hỏng, bờ kênh nhỏ, hẹp, đất bờ kênh là đất cát pha, nhiều vị trí tấm lát mái kênh bị sạt tụt, bê tông con rô bị mất, gây tổn thất nước lớn mỗi khi tải nước phục vụ sản xuất. Đoạn từ K0+850-K1+300 là kênh đất chưa được kiên cố, kênh thường xuyên bồi lắng gây ách tắc dòng chảy, không đảm bảo phục vụ sản xuất. Đoạn kênh từ K0+050 – K0+437 (Đã có kế hoạch hoàn trả của UBND huyện Quảng Xương)</t>
  </si>
  <si>
    <t>Đề nghị kế hoạch sửa chữa lớn gia cố lại đoạn kênh từ K0+437-K1+300</t>
  </si>
  <si>
    <t>Đoạn từ K0+043-K0+163 T; K2+280-K2+310H: Đoạn kênh này tường kênh bị nghiêng lệch về phía bờ tả, có thể lật đổ khi bơm tưới</t>
  </si>
  <si>
    <t>Đề nghị kế hoạch sửa chữa lớn gia cố lại đoạn kênh</t>
  </si>
  <si>
    <t>+ Trên đoạn tuyến từ K0+000-K1+054: Bê tông thanh chống tường kênh kích thước (BxHxL) =(12x12x150)cm bị gãy, nổ cục bộ 29 thanh.
+ Đoạn: K0+300-K0+698 và K0+800-K1+054: Đất bờ kênh bị mỏng và thấp.
+ Đoạn: K0+425 - K0+648 và K0+800-K0+850: Lớp vữa trát tường bị bong rộp nhiều.</t>
  </si>
  <si>
    <t xml:space="preserve">Đoạn từ K0+00-K1+084 Đổ bù bê tông cốt thép M250 thanh chống; Phá dỡ lớp vữa trát bị bong rộp và trát lại; Đắp đất áp trúc. </t>
  </si>
  <si>
    <t>Đoạn từ K2+100-K2+314: Cốt đáy cao hơn 50cm so với thượng lưu không đảm bảo dòng chảy</t>
  </si>
  <si>
    <t xml:space="preserve">Cho tháo dỡ tấm lát bê tông, đào đất lòng kênh để hạ thấp đáy kênh đảm bảo dẫn nước </t>
  </si>
  <si>
    <t>Cho đào xử lý thay thế các ống cống bị hư hỏng (Cấp VT duy tu sửa chữa)</t>
  </si>
  <si>
    <t>Đoạn kênh từ K2+070 ÷ K2+100T dài L=30m mái ngoài và bờ kênh bị sạt lở xuống ao</t>
  </si>
  <si>
    <t>Gia cố đóng cọc tre, lắp dựng tấm fibro xi măng, đắp đất hoàn trả bờ và mái kênh.</t>
  </si>
  <si>
    <t>- Đoạn từ K0+640 ÷ K0+720: Do các ngày từ 20-25/9/2022, trên địa bàn có mưa lớn dài ngày, nước trên đường giao thông phía bờ hữu kênh đổ dồn về kênh. Lượng nước thấm vào phần đất lưu không giữa đường giao thông và kênh vượt ngưỡng bão hòa. Mặt khác, đoạn tuyến đã bị nghiêng nứt từ trước. Dưới áp lực của nước vượt ngưỡng bảo hòa làm xô nghiêng, biến dạng thêm mặt cắt kênh có nguy cơ đổ</t>
  </si>
  <si>
    <t>Xây móng 33cm, thân tường 22cm bằng gạch xi măng (10x13.5x22)cm, cứ 10m đặt 01 khe lún giấy dầu tẩm nhựa đường. Trát tường VXM100 (dày 1,5cm)</t>
  </si>
  <si>
    <t>Bờ kênh thấp cục bộ, nước tràn qua bờ</t>
  </si>
  <si>
    <t>Xây tôn cao bờ kênh</t>
  </si>
  <si>
    <t>Cống không đáy thường xuyên bị lùng</t>
  </si>
  <si>
    <t>Đổ bê tông đáy, thay ống cống mới</t>
  </si>
  <si>
    <t>Tường kênh bị nghiêng, đổ vào lòng kênh</t>
  </si>
  <si>
    <t>Kiên cố bằng Bê tông hộp từ K0-K0+076, xây lại đoạn kênh bị đổ</t>
  </si>
  <si>
    <t>Kênh dẫn, bể hút thường xuyên bồi lắng</t>
  </si>
  <si>
    <t>Thường xuyên đào vét lòng kênh</t>
  </si>
  <si>
    <t>Lòng kênh bồi lắng</t>
  </si>
  <si>
    <t>Đào vét lòng kênh</t>
  </si>
  <si>
    <t>Lòng kênh bị bồi lắng</t>
  </si>
  <si>
    <t>Cho đào vét thông dòng</t>
  </si>
  <si>
    <t>Sạt đất mái ngoài</t>
  </si>
  <si>
    <t>Đóng cọc tre, Đắp đất C2 đầm chặt</t>
  </si>
  <si>
    <t>Sạt đất mái trong, tấm lát bị trượt sạt vào lòng kênh</t>
  </si>
  <si>
    <t>sạt đất máI ngoài, sạt đất và tấm lát máI trong</t>
  </si>
  <si>
    <t>Tháo tấm lát, xử lý đắp đất máI trong, lát lại tấm. MáI ngoài đóng cọc tre, đắp đất C2 đầm chặt</t>
  </si>
  <si>
    <t>Sạt tấm lát và mất đất mái trong</t>
  </si>
  <si>
    <t>Cho thaó tấm bê tông, đắp đất, đóng cọc tre gia cố chân khay và lát lai tấm</t>
  </si>
  <si>
    <t>Lòng kênh bị xói sâu, bờ kênh bị vỡ và sạt lở</t>
  </si>
  <si>
    <t xml:space="preserve">Cho gia cố bằng bê tông </t>
  </si>
  <si>
    <t>Cống bằng đá xây đã bị lùng và gãy tường cánh gà</t>
  </si>
  <si>
    <t>Cho sửa chữa lại bằng bê tông</t>
  </si>
  <si>
    <t>Cống tiêu xây bằng đá bị long lở và lùng, sạt</t>
  </si>
  <si>
    <t>Cho phá dỡ làm lại cống mới bằng bê tông</t>
  </si>
  <si>
    <t>tuờng kênh bị bong tróc vữa, gạch xây bị mại mục, đáy bê tông nhiều đoạn bị bong tróc, hu hỏng, bờ kênh thuờng xuyên bị lùng sạt</t>
  </si>
  <si>
    <t>Cho kiên cố bằng BT hộp</t>
  </si>
  <si>
    <t>Hiện tại bờ kênh thấp</t>
  </si>
  <si>
    <t>Tôn cao bờ kênh bằng gạch bê tông</t>
  </si>
  <si>
    <t>Đắp đất tôn cao bờ kênh</t>
  </si>
  <si>
    <t>Cao trình bờ kênh thấp, khi mở nước tưới ở cao trình (+7,50), nước mấp mé bờ kênh.</t>
  </si>
  <si>
    <t>Đắp tôn cao bờ kênh bằng đất C2</t>
  </si>
  <si>
    <t>Đoạn nằm ngang dưới lòng khe của lưng tiêu dài 60m. Trong đó có 30m chính giữa lòng khe rọ thép gia cố phía hạ lưu bị đứt hỏng, đá hộc long lở.</t>
  </si>
  <si>
    <t>Tận dụng đá hộc cũ, xếp rọ thép đá hộc gia cố phía hạ lưu lưng tiêu. Chiều dài gia cố L=30m</t>
  </si>
  <si>
    <t>Lòng kênh rong mọc nhiều</t>
  </si>
  <si>
    <t>Vớt rong lòng kênh</t>
  </si>
  <si>
    <t xml:space="preserve">Đất đắp mái kênh và toàn bộ tấm lát BTĐS (60*60*6)cm bị trượt sạt vào lòng kênh 80cm. Khóa mái bị gãy vỡ và sụt thấp so với đỉnh bờ kênh 0,86m, chiều dài L=35m. </t>
  </si>
  <si>
    <t>Gia cố chân mái kênh bằng cọc bạch đàn, đắp đất C2 đầm nện kỹ để hoàn trả mái và ghim giữ các tấm lát bằng cọc tre.</t>
  </si>
  <si>
    <t xml:space="preserve">Đất đắp và toàn bộ bê tông mái kênh bị đẩy trồi vào lòng kênh. Bê tông mái kênh bị gãy vỡ, chiều dài L=10m. Đá lát khan mái kênh bị trượt sạt, L=10m. </t>
  </si>
  <si>
    <t>Gia cố chân mái kênh bằng cọc bạch đàn, đắp đất C2 đầm nện kỹ để hoàn trả mái và đổ bê tông mái kênh M200 đá 1*2, dày 10cm</t>
  </si>
  <si>
    <t>Đoạn K4+650-K4+800T, tấm lát BTĐS KT(60*60*6)cm bị sạt, gãy bê tông khóa mái và mất đất mái kênh.</t>
  </si>
  <si>
    <t>Đắp đất hoàn thiện mái và lát lại tấm lát bị sạt và đổ bê tông khóa mái bị gãy vỡ</t>
  </si>
  <si>
    <t>Hiện tại đây là đoạn kênh đất</t>
  </si>
  <si>
    <t>Kiên cố kênh, mặt cắt chữ nhật, kết cấu bê tông</t>
  </si>
  <si>
    <t>Đoạn kênh từ K0+450-K0+750 vữa trát tường kênh bị long lở</t>
  </si>
  <si>
    <t>Trát tường kênh vữa M100</t>
  </si>
  <si>
    <t>Đoạn kênh từ K0+650-K0+665, tường kênh 2 bên bị nứt dọc theo chiều dài kênh. Phần tiếp giáp giữa tường gạch và nền bê tông bị hở, mất liên kết.</t>
  </si>
  <si>
    <t xml:space="preserve">Phá dỡ tường xây bị hư hỏng cũ. Vệ sinh, đánh xờm đáy kênh tại vị trí xây tường. Xây tường kênh vữa M50, trát tường kênh vữa M75 dày 1,5cm. Đắp đất hoàn thiện </t>
  </si>
  <si>
    <t>Còn 316m kênh từ K2+335-K2+651 chưa được kiên cố hóa</t>
  </si>
  <si>
    <t>Kiên cố hóa đoạn kênh K2+335-K2+651 bằng kênh bê tông, mặt cắt chữ nhật</t>
  </si>
  <si>
    <t>Kênh tưới TB Yên Thọ là kênh đất chưa được kiên cố hóa, lòng kênh bồi lắng nhiều</t>
  </si>
  <si>
    <t>Kiên cố hóa kênh tưới Yên Thọ đoạn K0+020-K0+330: kênh hộp KT(80x80)cm</t>
  </si>
  <si>
    <t>Đoạn kênh kiên cố bị bồi lắng, thấm rò, hư hỏng nhiều vị trí, đoạn kênh đất thường xuyên bị sạt lở gây bồi lắng,</t>
  </si>
  <si>
    <t>Kiên cố hóa kênh C1 dài 720m, kết cấu là kênh hộp KT(BxH) = (60x60)cm bằng bê tông</t>
  </si>
  <si>
    <t>4 hàng tấm lát từ chân khay trở lên bị sạt, trượt khỏi vị trí ban đầu, 2 hàng tấm lát giáp khóa mái bị bong lốc mạch</t>
  </si>
  <si>
    <t>Tháo, lắp tấm lát, đắp đất, đổ bê tông tấm lát bị mất hỏng.</t>
  </si>
  <si>
    <t>Bờ đất bảo vệ tường kênh Bai Lim đoạn K0+600-K0+700 bị xói trôi.</t>
  </si>
  <si>
    <t xml:space="preserve">Bổ sung đất bờ kênh Bai Lim đoạn K0+600-K0+700 </t>
  </si>
  <si>
    <t>Đoạn từ K0+300÷K1+900 bùn đất lòng kênh dày trung bình 20cm; Đoạn K2+00-K2+350 bùn đất lòng kênh dày trung bình 30cm; Đoạn K2+350-K3+00 bùn đất lòng kênh dày trung bình 20cm</t>
  </si>
  <si>
    <t>Thuê máy nạo vét kênh Bai Ngọc đoạn từ K0+300-K1+900 và K2+00-K3+00</t>
  </si>
  <si>
    <t>Mố trụ rạn nứt nhiều, bong tróc lớp vữa trát lộ đá xây.</t>
  </si>
  <si>
    <t>Đổ BTCT M200 hai mố trụ mới bên cạnh trụ cũ rộng 0.86m, dày TB 0,3m, cao (1,78-2,3)m.</t>
  </si>
  <si>
    <t>Tường kênh, đáy kênh bị xói, đổ hoàn toàn.</t>
  </si>
  <si>
    <t>Xây lại 50m kênh Nam đoạn từ K2+900H-K2+906H dài 6m; K4+200H-K4+210H dài 10m; K4+270H-K4+280H dài 10m ; K4+290T-K4+314T dài 24m.</t>
  </si>
  <si>
    <t>Kênh C2 đoạn từ K1+070-K1+082, phía bờ tả xuất hiện một vệt lún sâu trung bình 50 cm, cách mép ngoài tường kênh (1,8-2,3)m; bề rộng vệt lún (3,2-3,5)m; chiều dài 12m dọc kênh. Bờ đất chênh cao so với nền đất ruộng phía dưới 3m, chân bờ đất cứng, chưa xuất hiện biến dạng. Đã xử lý tạm thời bằng biện pháp đóng cọc tre, tiếp tục theo dõi vệt lún.</t>
  </si>
  <si>
    <t>Đào đất bạt mái taluy, gia cố mái taluy bằng đá hộc xây dày 30cm.</t>
  </si>
  <si>
    <t>Xây lại đoạn tường kênh bị nghiêng bằng gạch rỗng 6 lỗ 10x15x22cm, vữa XM M50, PCB40.</t>
  </si>
  <si>
    <t>24 Thanh giằng KT(0,7x0,15x0,1) đoạn K0+800-K0+850 và đoạn K1+580-K1+650 bị hư hỏng</t>
  </si>
  <si>
    <t>Đổ và lắp đặt bổ sung, thay thế 24 Thanh giằng KT(0,7x0,15x0,1) đoạn K0+800-K0+850 và đoạn K1+580-K1+650 bị hư hỏng.</t>
  </si>
  <si>
    <t>Tường kênh bị bong chóc, rò rỉ nước 212m, chiều cao từ (10-30) cm đoạn, K0+836-K0+890 dài, K0+986-K1+004; K2+910-K2+960 và K2+990-K3+080</t>
  </si>
  <si>
    <t>vệ sinh trám chít các vị trí bong chóc kênh Nam đoạn K0+836-K0+890; K0+986-K1+004; K2+910-K2+960 và K2+990-K3+080</t>
  </si>
  <si>
    <t>Kênh Tây Bai Manh đoạn từ K1+103-K1+208 cục bộ nhiều vị trí bị nghiêng, đổ sập hoàn toàn, tổng chiều dài 95m: 20m đoạn từ K1+103T- K1+123T tường kênh nghiêng (6-8) cm; 10m đoạn từ K1+123T- K1+133T tường kênh bờ tả đổ sập hoàn toàn; 25m đoạn từ K1+143T- K1+168T tường kênh nghiêng (8-10) cm; 30m đoạn từ K1+168T- K1+198T tường kênh bờ tả đổ sập hoàn toàn; 10m đoạn từ K1+168H- K1+178H tường kênh bờ tả đổ sập hoàn toàn</t>
  </si>
  <si>
    <t>Cấp vật tư tổ tháo dỡ các đoạn kênh nghiêng, xây lại đoạn kênh hư hỏng đoạn từ K1+103-K1+208. Lắp đặt bổ sung 19 thanh giằng hư hỏng.</t>
  </si>
  <si>
    <t>Tường và đáy kênh bong chóc lớp vữa trát</t>
  </si>
  <si>
    <t>VXM M100 trám đáy và tường kênh</t>
  </si>
  <si>
    <t>Đoạn từ K0+200-K0+280, tường kênh bong chóc mạch vữa, đoạn K0+288-K0+312 tường kênh bờ hữu bị nghiêng (8-10)cm.</t>
  </si>
  <si>
    <t>Trám chít các vị trí bong tróc vữa, tháo dỡ xây lại đoạn kênh nghiêng K0+288-K0+312.</t>
  </si>
  <si>
    <t>Kênh Đông Bai Sơn: đoạn kênh từ K0+500-K0+515 tường kênh bờ tả bị nghiêng (3-5)cm, đoạn K0+515-k0+565 tường kênh bị bong chóc lớp vữa trát (15-25)cm, sâu trung bình 5cm</t>
  </si>
  <si>
    <t>Trám chít kênh Đông hồ Bai Sơn</t>
  </si>
  <si>
    <t>Kênh Trung Toạ: đoạn kênh K0+400-K0+440 hai bên tường và đáy kênh bị xói sâu trung bình 5cm, đoạn K0+440-K0+480 tường kênh xói sâu trung bình 5cm, cao (10-15)cm.</t>
  </si>
  <si>
    <t>Bê tông M200,đá 1x2 trám đáy và tường kênh</t>
  </si>
  <si>
    <t>Đoạn kênh Chu Lai K1+350-K1+400 tường kênh bị nghiêng (6-8)cm</t>
  </si>
  <si>
    <t>tháo dỡ đoạn kênh Chu Lai lý trình K1+350-K1+400 bị nghiêng, xây lại tường kênh</t>
  </si>
  <si>
    <t>Đoạn kênh bê tông, chiều dài 5m, đáy kênh và tường kênh đứt gãy hoàn toàn, nghiêng sang phải 5cm. Nước trong kênh chảy ra ngoài qua khe nứt.</t>
  </si>
  <si>
    <t>Xây lại đoạn kênh đứt gãy bằng gạch rỗng 6 lỗ 10x15x22cm,vữa XM M50, XM PCB40.</t>
  </si>
  <si>
    <t>Bờ đất phía hữu kênh Nam hồ Chòm Mót đoạn từ K0+620-K0+670 sát bờ ao nhà dân, nhiều vị trí bị xói lở, đã được xử lý đóng cọc tre, đắp bì đất. Các vị trí chưa đóng cọc bắt đầu có dấu hiệu bị lún, nguy cơ sạt lở.</t>
  </si>
  <si>
    <t xml:space="preserve">Đóng 1 hàng cọc tre (L=2m) dọc theo toàn bộ đoạn kênh trên, cọc cách cọc 20cm, đắp 3 lớp bì đất, 2 lớp dưới quay ngang, 1 lớp trên cùng quay dọc để giữ ổn định bờ kênh hiện tại.  </t>
  </si>
  <si>
    <t>Đoạn từ K0+400-K0+700, kênh đá xây, nhiều vị trí tường kênh bị bong tróc, long lở mạch vữa.</t>
  </si>
  <si>
    <t xml:space="preserve">Trám chít lại các vị trí tường kênh bị bong tróc bằng VXM M75, PCB40. </t>
  </si>
  <si>
    <t>Đoạn từ K0+716H-K0+776H nước dò rỉ từ đáy kênh sang bờ hữu; Đoạn từ K0+990T-K1+050T và K1+080T-K1+120T nước dò rỉ từ đáy kênh sang bờ tả</t>
  </si>
  <si>
    <t>Kênh Bai Ngọc đoạn K0+020-K3+987 là kênh đất</t>
  </si>
  <si>
    <t>Kiên cố kênh Bai Ngọc đoạn K0+00-K1+00 bằng BT, kích thước mặt cắt ngang (b*h)=(0,6*0,7)m, bố trí các thanh giằng bằng BTCT chống xô ngang 3,11m/1 thanh</t>
  </si>
  <si>
    <t>X©y t­êng g¹ch vµ bè trÝ thanh chèng BTCT</t>
  </si>
  <si>
    <t>§o¹n kªnh tõ K4+350 - K5+156  hiÖn t¹i ®ang lµ kªnh ®Êt, qua thêi gian dµi sö dông bê kªnh bÞ s¹t lë, g©y rß rØ n­íc trªn kªnh</t>
  </si>
  <si>
    <t>§æ bª t«ng M200 kªnh hép, gia cè t­êng kªnh b»ng thanh gi»ng, kt(10x10) , bè trÝ 10m/3 thanh</t>
  </si>
  <si>
    <t>Mét sè ®o¹n t­êng kªnh bÞ nghiªng vµ ®æ vµo lßng kªnh</t>
  </si>
  <si>
    <t xml:space="preserve">Söa ch÷a ®o¹n kªnh b»ng t­êng g¹ch x©y, ®Ønh t­êng gi»ng b»ng BTCT
</t>
  </si>
  <si>
    <t>Xi ph«ng n»m d­íi trµn qua c¸c ®ît m­a lò bÞ xãi phÇn ®Êt</t>
  </si>
  <si>
    <t>X©y líp ®¸ héc vµ ®æ líp bª t«ng trªn mÆt</t>
  </si>
  <si>
    <t>Mét sè ®o¹n kªnh ®i qua khu d©n c­ vµ chî nªn t×nh tr¹ng x¶ r¸c xuèng kªnh vµ  trång c¸c lo¹i c©y rau mµu ng¾n ngµy ë m¸i ngoµi nhiÒu, g©y ¶nh h­ëng ®Õn kªnh m­¬ng.</t>
  </si>
  <si>
    <t>Lµm viÖc víi chÝnh quyÒn ®Þa ph­¬ng gi¶i táa hµnh lang c«ng tr×nh. N¹o vÐt bïn lÉn r¸c, thuª xe vËn chuyÓn ®Õn b·i tËp kÕt</t>
  </si>
  <si>
    <t>Bê h÷u kªnh bÞ s¹t tr­ît m¸I ngoµi, bê kªnh cßn l¹i nhá</t>
  </si>
  <si>
    <t>Đ¾p ¸p tróc ngoµi bê kªnh</t>
  </si>
  <si>
    <t>Chưa đậy nắp đi qua khu dân cư gây mất an toàn</t>
  </si>
  <si>
    <t>Đậy nắp đoạn kênh K0+134 bằng tấm đan BTCT kt (1,2x0,5x0,15)cm</t>
  </si>
  <si>
    <t>§o¹n kªnh tõ K2+320 - K2+600 vµ K2+950 - K3+323 hiÖn t¹i ®ang lµ kªnh ®Êt, qua thêi gian dµi sö dông bê kªnh bÞ s¹t lë, g©y rß rØ n­íc trªn kªnh</t>
  </si>
  <si>
    <t>§o¹n kªnh  K0+150 - K1+375; K1+250 - K1+570 lµ kªnh ®Êt th­êng xuyªn bÞ s¹t lë, bê kªnh thÊp nªn dÉn n­íc th­êng xuyªn bÞ trµn</t>
  </si>
  <si>
    <t>Gia cè ®o¹n kªnh ®¸y bª t«ng M200, kªnh hép,t­êng g¹ch xi m¨ng, ®Ønh t­êng ®æ gi»ng, bè trÝ 10m/3thanh</t>
  </si>
  <si>
    <t>Kªnh ®Êt bê kªnh xuèng cÊp , sung yÕu cã một sè vÞ trÝ th­êng bÞ s¹t lë nhiÒu ®o¹n kªnh bÞ rß rØ</t>
  </si>
  <si>
    <t xml:space="preserve">§o¹n tõ K1+00-K1+050 kiªn cè kªnh hép bxh (0,7x0,7)m, ®¸y kªnh b»ng bª t«ng M200 ®¸ 1x2 ®æ t¹i chç dµy 12cm, t­êng x©y g¹ch dµy 12cm, tr¸t t­êng dµy 1cm
</t>
  </si>
  <si>
    <t>Lòng kênh bị bồi lắng bùn lẫn rác với chiều dày từ 25cm ÷ 30cm.</t>
  </si>
  <si>
    <t xml:space="preserve">Nạo vét bùn lẫn rác
</t>
  </si>
  <si>
    <t>Cầu máng trên kênh chính qua khe suối, bằng đường ống BTCT, Fi 40cm. Hiện nay đoạn máng từ mố trụ số 1,2,3 bị nghiêng mố trụ và nứt gẫy đường ống BT, đang phải gia cố tạm thời để dẫn nước.</t>
  </si>
  <si>
    <t>Làm lại mố trụ bằng bê tông cốt thép, thay thế đường ống bê tông cốt thép bằng ống HPDE dài 20 m đường kính 40cm</t>
  </si>
  <si>
    <t>Kênh Bắc kết cấu bằng bê tông mặt cắt (b*h)=(80*100)cm Hiện nay tường kênh bên hữu bị đổ nghiêng</t>
  </si>
  <si>
    <t>Sửa chữa đoạn tường kênh từ K1+840-:-K1+870T bằng bê tông taị chỗ M200</t>
  </si>
  <si>
    <t>Kênh Bắc kết cấu bằng gạch xây mặt cắt (b*h)=(65*70)cm Hiện nay tường kênh bên hữu bị đổ nghiêng</t>
  </si>
  <si>
    <t>Sửa chữa đoạn tường kênh từ K3+240-:-K3+500 bằng gạch xây không nung</t>
  </si>
  <si>
    <t>Sửa chữa kênh Đông từ K3+026-K3+045H trạm bơm Bình Sơn</t>
  </si>
  <si>
    <t>Sửa chữa kênh Chính từ K0+00-:-K0+528 trạm bơm Ngọc Trạo</t>
  </si>
  <si>
    <t>N¹o vÐt kªnh nam ®Ëp Bai Cäc ®o¹n K4+700-K4+950</t>
  </si>
  <si>
    <t>Söa ch÷a kªnh t©y ®Ëp Bai §iÒn ®o¹n K0+200-K0+270; K0+700-K0+780; K0+950-K1+00</t>
  </si>
  <si>
    <t>N¹o vÐt kªnh nam ®Ëp Hang C¸ ®o¹n K0+400-K0+550</t>
  </si>
  <si>
    <t>N¹o vÐt kªnh luång ®Ëp Luång ®o¹n K0+10-K0+180</t>
  </si>
  <si>
    <t>Lµm trµn qua kªnh däc ®o¹n K0+10-K0+15</t>
  </si>
  <si>
    <t xml:space="preserve">Sửa chữa kênh dọc đoạn từ K0+130 - K0+143 </t>
  </si>
  <si>
    <t>Kiên cố kênh dọc đoạn K0+30-K0+770</t>
  </si>
  <si>
    <t>Kiªn cè th­îng l­u kªnh tra</t>
  </si>
  <si>
    <t>N¹o vÐt th­îng l­u kªnh b¾c ®Ëp Bai Cäc</t>
  </si>
  <si>
    <t xml:space="preserve">Kênh Đông kết cấu bằng bê tông mặt cắt (b*h)=(50*60)cm Hiện nay tường kênh bên hữu bị đổ </t>
  </si>
  <si>
    <t>Sửa chữa đoạn tường kênh từ K3+026-:-K3+045H bằng bê tông taị chỗ M200</t>
  </si>
  <si>
    <t>Đoạn kênh Chính dài 50m tường kênh bị nứt nghiêng, đoạn kênh đất dài 478 m mùa mưa thường xuyên bị bồi lấp</t>
  </si>
  <si>
    <t>Kiên cố đoạn kênh từ K0+00 đến K0+528, kết cấu bằng bê tông tại chỗ, mặt cắt kênh chữ nhật  Bk = 0,6m,  Hk=  0,7m</t>
  </si>
  <si>
    <t>§¸y kªnh bÞ båi lÊp bïn lÉn r¸c</t>
  </si>
  <si>
    <t xml:space="preserve"> - N¹o vÐt lßng kªnh                              </t>
  </si>
  <si>
    <t>T­êng kªnh vµ ®¸y kªnh bÞ bong lèc líp v÷a tr¸t</t>
  </si>
  <si>
    <t>Tr¸t l¹i t­êng kªnh VXM M75 dµy 1,5cm. l¸ng ®¸y kªnh VXM M75 dµy 2cm</t>
  </si>
  <si>
    <t>§¸y kªnh bÞ båi lÊp bïn lÉn sái ®¸</t>
  </si>
  <si>
    <t>- N¹o vÐt lßng kªnh</t>
  </si>
  <si>
    <t>Kênh dọc đập tra đoạn K0+10-K0+15: Thiết kế tràn qua kênh</t>
  </si>
  <si>
    <t>Kênh dọc đoạn K0+130-K0+143 bờ kênh bên tả thường xuyên bị sat, đổ</t>
  </si>
  <si>
    <t>Xếp rọ đá chân mái bờ tả kênh.</t>
  </si>
  <si>
    <t>Kªnh däc ®o¹n K0+30-K0+770 th­êng xuyªn bÞ s¹t lì</t>
  </si>
  <si>
    <t>Đoạn thượng lưu kênh tra đến đập Tra là 350m hiện là đất bãi khó khăn cho việc dẫn nước xuống kênh tra</t>
  </si>
  <si>
    <t>Lắp đặt đường điện nhà quản lý hồ Xuân Thành</t>
  </si>
  <si>
    <t>Làm nhà tắm trạm bơm Tổ Rồng</t>
  </si>
  <si>
    <t>Lát nền nhà quản lý trạm bơm tiêu Xuân Trường</t>
  </si>
  <si>
    <t>Xây mới nhà quản lý TB Bắc Hồ Rủn</t>
  </si>
  <si>
    <t>Sửa chữa nền nhà văn phòng CN Đông Sơn</t>
  </si>
  <si>
    <t>Cải tạo, nâng cấp khu nhà quản lý cụm Lộc Giang</t>
  </si>
  <si>
    <t>Sửa chữa cổng ra vào cụm Lộc Giang</t>
  </si>
  <si>
    <t>Sơn chống rỉ lan can cầu thang, vỏ bảo vệ hệ thống đóng mở âu Đông Hưng</t>
  </si>
  <si>
    <t>Giải pháp tiết kiệm thời gian và công sức vận hành Âu Đông Hưng (cấp vật tư)</t>
  </si>
  <si>
    <t>Cống Hoàng Kim</t>
  </si>
  <si>
    <t>Nhà quản lý Cụm Thọ Ngọc</t>
  </si>
  <si>
    <t>Cống Trường Lệ</t>
  </si>
  <si>
    <t>Cống Quảng Châu</t>
  </si>
  <si>
    <t>Cống Ngọc Giáp</t>
  </si>
  <si>
    <t>Cống Sông Đơ</t>
  </si>
  <si>
    <t>Văn phòng cụm B37</t>
  </si>
  <si>
    <t>Văn phòng cụm B22</t>
  </si>
  <si>
    <t>Văn phòng cụm B35</t>
  </si>
  <si>
    <t>Nhà QL Cống Quảng Châu</t>
  </si>
  <si>
    <t>TB Quảng Thọ</t>
  </si>
  <si>
    <t xml:space="preserve">TB Quảng Vinh. </t>
  </si>
  <si>
    <t>Nhà VH TB Kiều Đại</t>
  </si>
  <si>
    <t>Nhà VH TB Quảng Hải</t>
  </si>
  <si>
    <t xml:space="preserve"> TB Quảng  Hợp 2</t>
  </si>
  <si>
    <t>Nhà VH TB Q.Ngọc 2</t>
  </si>
  <si>
    <t>TB Quảng Hợp 7</t>
  </si>
  <si>
    <t xml:space="preserve"> TB Q.Hợp 3</t>
  </si>
  <si>
    <t>TB Bắc B37</t>
  </si>
  <si>
    <t xml:space="preserve">TB Nam B37 </t>
  </si>
  <si>
    <t xml:space="preserve"> TB Quảng Trường 1</t>
  </si>
  <si>
    <t>TB Quảng Bình 2</t>
  </si>
  <si>
    <t>Kè bờ ao trước nhà quản lý cụm 1 (Phía Nam)</t>
  </si>
  <si>
    <t>Sửa chữa cống luồn tiêu số 1 TB Đá Bàn</t>
  </si>
  <si>
    <t>Xây tường chắn đất bể hút và dốc kéo động cơ TB Nổ Hồ</t>
  </si>
  <si>
    <t>Khu quản lý TB Côn Cương</t>
  </si>
  <si>
    <t>Nhà quản lý trạm bơm Tế Thắng tiêu</t>
  </si>
  <si>
    <t>Sửa chữa khu nhà văn phòng cụm 2</t>
  </si>
  <si>
    <t>Sửa chữa nhà văn phòng cụm thuỷ lợi số 4</t>
  </si>
  <si>
    <t>Lợp mái tôn khu quản lý cống tiêu Bến Ngao</t>
  </si>
  <si>
    <t>Sửa chữa cổng, tường rào nhà quản lý cống tiêu Kênh Than</t>
  </si>
  <si>
    <t>Làm mới nhà quản lý và hàng rào bảo vệ khu quản lý trạm bơm tiêu Các Sơn</t>
  </si>
  <si>
    <t>Sửa chữa nhà quản lý, tường rào trạm bơm Yên Thọ</t>
  </si>
  <si>
    <t>Vận chuyển rác thải  kênh Nam hồ Cống Khê, hai đầu cống lấy nước kênh Nam và kênh Bắc đập Minh Hòa; vận chuyển phế thải hạ lưu cống qua đường hồ Bai Ao</t>
  </si>
  <si>
    <t>Sơn, quét ve nhà quản lý hồ Bai Manh</t>
  </si>
  <si>
    <t>Quét vôi ve, sơn cổng sắt, hàng rào sắt nhà quản lý hồ Chòm Mót</t>
  </si>
  <si>
    <t>Đổ bê tông nền cạnh nhà gửi xe văn phòng Chi nhánh TL Ngọc Lặc</t>
  </si>
  <si>
    <t>Sửa chữa nhà bếp tổ Duồng Cốc</t>
  </si>
  <si>
    <t>Sửa chữa nhà vệ sinh TB Cẩm Sơn</t>
  </si>
  <si>
    <t>Sửa chữa mái nhà bếp TB Cẩm Bình</t>
  </si>
  <si>
    <t>Söa ch÷a nhµ kho VPCN</t>
  </si>
  <si>
    <t>VËn chuyÓn r¸c th¶i kªnh nam, kªnh b¾c ®Ëp Bai Cäc</t>
  </si>
  <si>
    <t>Xây tường rào khu quản lý hồ Chua Mon</t>
  </si>
  <si>
    <t>Sửa chữa cổng, tường rào phía trước khu văn phòng chi nhánh</t>
  </si>
  <si>
    <t>Sửa chữa nhà quản lý hồ Quế Sơn</t>
  </si>
  <si>
    <t>Xử lý thấm nhà kho, nhà tắm hồ Quế Sơn</t>
  </si>
  <si>
    <t>Sửa chữa mái che trạm bơm dã chiến lòng hồ Yên Mỹ</t>
  </si>
  <si>
    <t>Mua thuyền phục vụ công tác vận hành trạm bơm dã chiến lòng hồ Yên Mỹ</t>
  </si>
  <si>
    <t>Sửa chữa tường rào khu văn phòng chi nhánh TRẠM BƠM TĂNG ÁP SỐ 1</t>
  </si>
  <si>
    <t>Làm bán bình trước nhà bếp khu văn phòng chi nhánh TRẠM BƠM TĂNG ÁP SỐ 1</t>
  </si>
  <si>
    <t>VI,2</t>
  </si>
  <si>
    <t>Theo Biên bản bàn giao công trình các hồ chứa nước huyện Thường Xuân cho công ty TNHH MTV Sông Chu quản lý, sử dụng ngày 18 tháng 12 năm 2020, bàn giao theo nguyên trạng công trình nên hồ Xuân Thành chưa có đường điện chiếu sáng. Từ đó công nhân trực gặp nhiều khó khăn trong công tác trực, quản lý, quan trắc công trình</t>
  </si>
  <si>
    <t>Kéo, lắp đặt đường điện từ cột điện đến đầu nhà quản lý bằng dây điện nhôm bọc loại 10mm2; lắp đặt bảng điện vào tường và đấu nối dây điện vào trong bảng điện. (Đường dây chinh sử dụng dây điện Trần Phú 2*2,5mm2; dây điện nối vào các bảng điện và bóng điện là dây điện Trần Phú 2*1,0mm2).</t>
  </si>
  <si>
    <t>Hiện tại: Nhà quản lý chưa có nhà tắm nên ảnh hưởng đến quá trình trực vận hành, sinh hoạt của hộ gia đình CNVLĐ</t>
  </si>
  <si>
    <t>Làm nhà tắm với KT (L*B)= (2,0*2,0)m, chiều cao H= 3,1m; kết cấu tường gạch xây 22cm và lợp mái tôn múi dày 0,35mm2; Nhà tắm được bố trí cửa đi KT (0,8*2,1)m với kết cấu khung thép hộp mạ kẽm KT(25*50)mm bưng tôn dày 3mm; cửa chớp lật KT(30*50)cm. Phía trong nhà tắm có lắp đặt vòi tắm hoa sen và vị trí giặt quần áo</t>
  </si>
  <si>
    <t>- Lát lại nền nhà quản lý, nhà bếp bằng gạch men KT(50x50)cm</t>
  </si>
  <si>
    <t>TB hiện tại không có nhà quản lý</t>
  </si>
  <si>
    <t>Xây mới nhà quản lý trạm bơm diện tích 35m2 bằng gạch không nung</t>
  </si>
  <si>
    <t>Tường nhà, tường rào bị rêu mốc, đã lâu chưa được sơn lại</t>
  </si>
  <si>
    <t>Sơn lại tường nhà tường rào</t>
  </si>
  <si>
    <t>Nền nhà nhiều chỗ bị bong rộp, gạch bị vỡ</t>
  </si>
  <si>
    <t>Bóc bỏ gạch vỡ, bong rộp, lát lại gạch nền</t>
  </si>
  <si>
    <t>Khu nhà QL chưa có nhà để xe, tường nhà quét ve nhiều vị trí ngấm nước bị rêu, mốc, trần nhà bị thấm loang lỗ, ố vàng, trần nhà có hệ thống dầm treo, mái tôn lợp chống nóng bị thủng, hoen rỉ, vị trí hành lang đi lại chưa được lợp tôn; cửa đi, cửa sổ pano gỗ sơn đã bị bay màu, loang lỗ</t>
  </si>
  <si>
    <t>Làm nhà để xe; tháo dỡ mái chống nóng cũ khu nhà; lợp mái tôn mới; trám vá quét vôi ve lại khu nhà</t>
  </si>
  <si>
    <t>Cửa cổng ra vào cụm bằng sắt V bị hoen rỉ, bản lề bị hư hỏng</t>
  </si>
  <si>
    <t>Cần được sửa chữa lại cổng ra vào</t>
  </si>
  <si>
    <t xml:space="preserve"> - Cánh cửa số 01 Doăng dọc cánh cửa làm bằng thép dẹt dày 5cm bị hoen rỉ hư hỏng hoàn toàn, cao su làm doăng bị biến chất. Mặt tôn bưng bà thép khung bị bong tróc sơn, hoen rỉ nhiều vị trí.  
  - Cánh cửa số 02 guốc đáy bằng gỗ bị mất hoàn toàn chiều dài L=6m, 04 bánh xe cử bị bó cứng không chuyển động. Mặt tôn bưng và thép khung bị bong tróc sơn, hoen rỉ nhiều vị trí.</t>
  </si>
  <si>
    <t>Đánh rỉ toàn bộ các thiết bị phần sắt bằng thủ công, sơn chống rỉ 2 nước toàn bộ phần sắt</t>
  </si>
  <si>
    <t>Gia công lắp đặt 4 thanh thép bản hình chữ nhật KT(120X1650)mm, dày 10mm; hàn lắp 4 bản lề thép</t>
  </si>
  <si>
    <t>Mái nhà bằng BTCT bị hư hỏng, rạn nứt, bong tróc thấm dột, vữa trát tường bong tróc, cửa ra vào và cửa sổ mục mọt, tường nhà nhà bị rêu mốc</t>
  </si>
  <si>
    <t>Lợp mái tôn chống dột, thay thế các cửa , quét vụi ve</t>
  </si>
  <si>
    <t>Hiện tại khu nhà quản lý cụm Thọ Ngọc chưa có nhà để xe</t>
  </si>
  <si>
    <t>Làm nhà để xe</t>
  </si>
  <si>
    <t>Thay thế phớt xy lanh, phớt pít tông cho hệ thống thủy lực của các cánh cửa cống số 2</t>
  </si>
  <si>
    <t>Các cánh cửa cống sử dụng bu lông M14x250 để bắt định vị nẹp I nox xung quanh các cánh cửa và bu lông M16x70 để bắt định vị nẹp gioăng đều bị ô xi hóa, trờn gien, đứt gãy do tiếp xúc trực tiếp với môi trường nước mặn.</t>
  </si>
  <si>
    <t>Thay thế các bu lông M16x70, M14x250 bắt định vị nẹp gioăng và nẹp I nox xung quanh các cánh cửa.</t>
  </si>
  <si>
    <t xml:space="preserve">Mái lát đá thượng lưu phía hữu bị bong lốc 13,0 m2. </t>
  </si>
  <si>
    <t xml:space="preserve"> Xây lại  mái đá TL bị sạt lỡ. </t>
  </si>
  <si>
    <t>Mặt dưới thân cống phía thượng lưu cửa số 4,5 bị nổ bê tông, lòi thép S = 4m2</t>
  </si>
  <si>
    <t>Trám trát lại phần bê tông bị nổ vỡ VXM M100</t>
  </si>
  <si>
    <t xml:space="preserve">14 chân cột bê tông KT (25x20)cm; h= 85cm, dầm đỡ cầu thang lên xuống nhà VH cống bị nứt vỡ hỏng bê tông, lòi thép </t>
  </si>
  <si>
    <t>Đổ ốp BT chân cột (dày 10cm, trám vá lại dầm BT phần bị vỡ hỏng</t>
  </si>
  <si>
    <t>Móng tường rào bao quanh bằng đá xây bị bong tróc, vỡ hỏng S = 10m2. Nền nhà quản lý bị sụt lún S = 20m2</t>
  </si>
  <si>
    <t>Gia cố móng tường rào bằng BT M200 đá 1x2, Đổ BT nền nhà</t>
  </si>
  <si>
    <t>Phần nhà bếp, diện tích S=12.87m2: Tường hồi trái bị nứt dọc, trần nhà có vết nứt, mỗi khi có mưa gây thấm dột, Vị trí tiếp giáp trần và tường bị nứt gãy, nền nhà bếp bị bong tróc, sụt lún.</t>
  </si>
  <si>
    <t>Nhà bếp khu quản lý, cho sửa chữa các hư hỏng cục bộ phần tường nhà và lợp mái tôn</t>
  </si>
  <si>
    <t xml:space="preserve"> Phần giàn công tác: Các thanh I350, L = 1,4 m của 8 bộ đỡ bu li kéo cánh cửa 1,2,3,4 bị mọt gỉ. Một bộ gồm 03 thanh(L=1,4 m). Số lượng: 3 thanh x 8 bộ = 24 thanh I350; Thanh U300(L =38 m) trước sau đỡ dầm cầu công tác bị mọt gỉ, thủng. Số lượng: L x 2 bên = 76 (m) U300;
 - Hiện tại có 12 cột của lan can bảo vệ thượng hạ lưu cống bằng thép ống mạ kẽm f76 bị ô xi hóa, đứt chân.</t>
  </si>
  <si>
    <t xml:space="preserve">Gia công, sửa chữa các chân cột của lan can bảo vệ thượng hạ lưu cống; Lắp đặt bu lông I nox bị trờn gien và lắp đặt long đen I nox (40x40x4) mm trên các tấm chặn. </t>
  </si>
  <si>
    <t xml:space="preserve"> Mái đá kè bảo vệ hạ lưu cống ( Tả + Hữu) bị xói sạt 6m2. Bê tông sàn tời cầu bị bung nổ lòi thép nhiều vị trí, cột bê tông rung lắc mạnh khi vận hành; 12 cột sàn tời: Có kích thước (0,32×0,43×4,5)m bị nổ bê tông, được Dự án trám vá năm 2010 hiện tại khi vận hành các cột bê tông bị rung lắc; Sàn tời cầu công tác: Bê tông sàn bị bung nổ lòi thép nhiều vị trí;</t>
  </si>
  <si>
    <t>Xây lại mái kè bằng VXM 100 dày 30cm. Phần sàn và cột BT sàn cầu công tác đưa vào SCL cùng với phần cơ khí</t>
  </si>
  <si>
    <t>Trên giàn công tác, sàn công tác bằng thép tấm lớp sơn bảo vệ đã bị bong tróc nhiều vị trí</t>
  </si>
  <si>
    <t>Sơn toàn bộ sàn công tác bằng sơn chống rỉ màu ghi</t>
  </si>
  <si>
    <t>+ Cầu giao thông: Kích thước cầu (BxL) = (4,5x38,0)m. Hiện tại, phần bê tông mặt dưới dầm bị nổ; Phần mép mặt cầu phía thượng - hạ lưu bị nổ nặng với chiều rộng bình quân là 1,0m. Mặt cầu bị sụt lún tạo thành các lỗ sụt nhiều vị trí, không đảm bảo an toàn khi lưu thông qua cầu. Mái đá lát thượng lưu bị bung 10m2 mỗi bên, Bê tông mặt cầu thả phai, tường ngực, dầm cầu thả phai bị nổ cục bộ. Các tấm bê tông đậy cầu thả phai bị nổ bê tông xung quanh mép (17 tấm), 4 tấm bị gẫy.</t>
  </si>
  <si>
    <t xml:space="preserve"> - Xử lý phần bê tông mặt cầu thả phai, tường ngực dầm cầu thả phai bị nứt, nổ       - Cho đổ mới thay thế các tấm bê tông ĐS đậy cầu thả phai đã bị nứt gẫy.        </t>
  </si>
  <si>
    <t>+ Cánh cửa số 02 bị mất nẹp đáy và bung nẹp hông, phần zoăng củ tỏi bị mất do các bu lông ê cu bị ăn mòn và đứt</t>
  </si>
  <si>
    <t>Thay thế, lắp đặt gioăng củ tỏi P40 và nẹp xung quanh cho 4 cánh cửa cống; Sơn lại toàn bộ 4 cánh cửa cống và 4 bộ máy đóng mở kiểu vít V5 bằng sơn epoxy</t>
  </si>
  <si>
    <t>Hiện tại văn phòng cụm B37 chưa có nhà xe</t>
  </si>
  <si>
    <t>Cho làm mới nhà xe</t>
  </si>
  <si>
    <t>Hiện tại văn phòng cụm B22 chưa có nhà xe</t>
  </si>
  <si>
    <t>Mái ngói lợp chống nóng nhà bị vỡ hỏng nhiều vị trí, rui mè đòn tay bằng luồng bị gẫy, mục nát; Tường nhà bị bong bục, ẩm mốc hoen ố</t>
  </si>
  <si>
    <t>Tháo dỡ toàn bộ mái lợp ngói chống nóng, rui mè
Cho lợp mái tôn chống nóng nhà</t>
  </si>
  <si>
    <t>Hiện tại: tầng 1 nhà quản lý có 03 bộ cửa sổ KT bxh = (1,1x1,4)m và tầng 2 có 02 bộ cửa đi KT bxh = (1,1x2,3)m  + 01 bộ cửa đi  KT bxh = (0,8x2,3)m + 02 bộ cửa sổ KT bxh = (1,1x1,4)m bị mọt gẫy</t>
  </si>
  <si>
    <t>Cho thay mới cửa đi + cửa sổ nhà QL cống (Cấp VT để sửa chữa)</t>
  </si>
  <si>
    <t>Trần nhà làm việc và nhà trực quản lý bị thấm dột nhiều vị trí</t>
  </si>
  <si>
    <t>Cho cải tạo, lợp mái tôn sửa chữa lại nhà quản lý</t>
  </si>
  <si>
    <t>- Nhà TB: 01 bộ cửa đi bằng thép có kích thước (2, 0×2.16)m còn tốt  và 03 bộ cửa sổ có kích thước bxh = (0,96×1,50)m, 02 bộ cửa sổ có kích thước bxh = (0,96×1,34)m bị mai mục, hư hỏng, các xiên hoa cửa sổ bị hư hỏng và mất an toàn cho công tác bảo vệ.</t>
  </si>
  <si>
    <t>Cho làm lại mới các cửa sổ và các xiên hoa cửa sổ.</t>
  </si>
  <si>
    <t>- Cầu máng trên Sông Đơ: Cầu máng BTCT, dài 36m, dạ dầm của cầu máng cách mực nước thường xuyên của Sông Đơ khoảng 10 cm. Trong nhiều năm trở lại đây tại vị trí Cầu máng trên Sông Đơ là vị trí thường xuyên ách tắc bèo tây, rác, xác động vật trên Sông, gây rất nhiều khó khăn cho việc trục vớt, thu gom, đảm bảo thông thoáng dòng chảy để phục vụ sản xuất và đảm bảo vệ sinh môi trường trên địa bàn phường, đặc biệt trong mùa mưa bão.</t>
  </si>
  <si>
    <t>Cho phá dỡ cầu máng</t>
  </si>
  <si>
    <t xml:space="preserve"> Nhà VH 1 bộ cánh cửa đi bằng gỗ KT (1,2x2,0)m + 1 bộ cửa sổ KT (0,95x1,4)m bị hư hỏng</t>
  </si>
  <si>
    <t>Cho thay mới cửa đi và cửa sổ nhà TB (Cấp VT để sửa chữa)</t>
  </si>
  <si>
    <t>- Nhà vận hành máy bơm: Mái nhà lợp bằng tấm fibro xi măng bị nứt, vỡ thủng nhiều vị trí gây thấm dột mỗi khi mưa lớn xảy ra; Vì kèo bằng gỗ, đòn tay dui mè bằng luồng, bị mục mại hư hỏng, tường nhà bị ẩm mốc, hoen ố; 02 Cửa sổ phía bể xả bằng gỗ KT bxh = (0,8x1,0)m bị mại mục, hư hỏng
'- Phần nhà quản lý trạm bơm: Mái nhà lợp bằng tấm fibro xi măng bị nứt, vỡ thủng nhiều vị trí gây thấm dột mỗi khi mưa lớn xảy ra; Vì kèo bằng luồng, bị mục mại hư hỏng, tường nhà bị ẩm mốc, hoen ố; 03 Cửa sổ bằng gỗ KT bxh = (0,9x1,2)m bị mại mục, hư hỏng</t>
  </si>
  <si>
    <t>Cho lợp lại toàn bộ mái nhà bằng tôn chống thấm dột. Thay mới vì kèo bằng thép hình. Quét lại vôi ve nhà máy</t>
  </si>
  <si>
    <t>Hiện tại nền nhà, sân nhà bị bong tróc lớp vữa láng, rãnh thoát nước bị gãy đổ</t>
  </si>
  <si>
    <t>Cho láng nền nhà trạm bơm, sân nhà quản lý, xây lại đoạn rãnh thoát nước bị gẫy đổ</t>
  </si>
  <si>
    <t>Hiện tại cửa đi KT bxh = (1,2x2,1)m bị mọt gẫy</t>
  </si>
  <si>
    <t>Cho thay mới cửa đi nhà TB (Cấp VT để sửa chữa)</t>
  </si>
  <si>
    <t>Trần nhà vận hành trạm bơm bị nứt gãy thấm dột nhiều vị trí</t>
  </si>
  <si>
    <t>Xây gạch vĩ ruồi, Lợp mái tôn chống thấm</t>
  </si>
  <si>
    <t>Mái bằng tấm lợp Fbro xi măng bị nứt thủng,tường nhà bị nứt</t>
  </si>
  <si>
    <t>Lợp mái tôn nhà quản lý</t>
  </si>
  <si>
    <t>Tường rào phía bể xã có chiều dài L = 7,0m và tường rào phía bể hút (bên bờ tả) có chiều dài L1 = 10m; L2 = 11m bị đổ sập hoàn toàn, đoạn L3=4m bị nghiêng nứt tường. Tường rào phía Tây (Giáp đường giao thông liên xã có chiều dài 18,0m) hiện tại chưa được xây dựng</t>
  </si>
  <si>
    <t>Xây dựng lại tường rào với hình thức: Tường xây gạch vữa xi măng M75 cứ 2,5m bố trí một trụ</t>
  </si>
  <si>
    <t>Đường vào TB có chiều dài 50,0m đang là đường đất, vào thời điểm trời mưa thường bị lầy lội. Phần mái trong bờ ao tại văn phòng cụm có tổng chiều dài L = 68m bị sạt lỡ nhiều vị trí gây tụt, mất đất phần đường đi vào VP cụm</t>
  </si>
  <si>
    <t>Đổ bê tông đường vào khu VP với B = 3m; h = 0,1m; L = 50m. Cho kè lát mái bờ ao bằng đá lát khan, chiều dày lớp đá lát d = 20cm</t>
  </si>
  <si>
    <t>Nhà quản lý gồm 1 bộ cửa sổ, 1 cửa đi và 1 cánh cửa nhà vệ sinh bị mai mục hư hỏng</t>
  </si>
  <si>
    <t>Cho thay mới cánh cửa sổ, cửa đi và nhà vệ sinh (Cấp VT để sửa chữa)</t>
  </si>
  <si>
    <t xml:space="preserve"> Nhà máy có 1 bộ cánh cửa đi bằng gỗ KT (1,4x2,1)m bị mai mục hư hỏng</t>
  </si>
  <si>
    <t>Cho thay mới cửa đi  nhà TB (Cấp VT để sửa chữa)</t>
  </si>
  <si>
    <t xml:space="preserve"> Nhà máy có 1 bộ cánh cửa đi bằng gỗ KT (1,4x2,3)m bị mai mục hư hỏng</t>
  </si>
  <si>
    <t>Bờ ao bị sạt</t>
  </si>
  <si>
    <t>Đổ bê tông kè bờ ao</t>
  </si>
  <si>
    <t>Cống bị bồi lắng, tường cống hư hỏng</t>
  </si>
  <si>
    <t>Phá dỡ thượng lưu cống cho đổ mới bằng bê tông</t>
  </si>
  <si>
    <t>Bờ bể hút bị sạt, lở.Trạm bơm chưa có dốc kéo để kéo động cơ lên mỗi khi lụt</t>
  </si>
  <si>
    <t>Cho đổ bê tông tường chắn đất và dốc kéo mới</t>
  </si>
  <si>
    <t>Tường rào khu quản lý bị đổ L=24m</t>
  </si>
  <si>
    <t>Xây lại tường rào</t>
  </si>
  <si>
    <t>Trần nhà bị thấm dột một số vị trí. Tường nhà bị nứt, bong vữa trát. Nền gạch bát bị lún, long lở. Cửa sổ và cửa chính bị mọt hỏng</t>
  </si>
  <si>
    <t>Cạo trát lại tường, trát một số vị trí trí trần bị thấm, lát lại nền nhà. Thay cửa sổ và cửa chính</t>
  </si>
  <si>
    <t>MáI nhà quản lý bị mục mại phần rui mè, máI ngoáI nhiều chỗ bị vỡ. Phần tường rào khu quản  lý TB  đổ 37m năm 2009 do ảnh hưởng của bão.</t>
  </si>
  <si>
    <t>Tháo dỡ phần máI ngói cũ, lợp lại bằng tôn chống nóng. Xây lại đoạn tường bị đổ</t>
  </si>
  <si>
    <t>Cần làm mái tôn che phía trước khu nhà quản lý</t>
  </si>
  <si>
    <t>Hiện tại: Cánh cửa cổng sắt bị hoen rỉ, mục gãy. Tường nhiều vị trí bị nứt</t>
  </si>
  <si>
    <t>Cần có kế hoạch thay thế mới cánh cửa cổng và sửa chữa phần tường rào khu quản lý</t>
  </si>
  <si>
    <t>Hiện tại khu quản lý trạm bơm tiêu Các Sơn chưa có nhà quản lý và hàng rào bảo vệ</t>
  </si>
  <si>
    <t>Làm mới nhà quản lý và Làm hàng rào bảo vệ khu quản lý bằng dây thép gai</t>
  </si>
  <si>
    <t xml:space="preserve">Nhà quản lý: Lợp mái tôn, trát trần nhà, hồi phải, quét vôi ve nhà. Xây Tường rào bao xung quanh khuôn viên trạm bơm </t>
  </si>
  <si>
    <t>Rác thải tập trung cácvị trí tại K1+500 và K2+900 kênh Nam hồ Cống Khê, hai đầu cống lấy nước kênh Nam và kênh Bắc đập Minh Hòa. Bùn đặc bồi lắng hố lắng cống qua đường hồ Bai Ao.</t>
  </si>
  <si>
    <t>Công nhân vớt rác lên bờ, thuê xe chở rác ra khu xử lý.</t>
  </si>
  <si>
    <t>Lớp sơn nhà quản lý hồ Bai Manh bong chóc, phai màu</t>
  </si>
  <si>
    <t>Sơn, quét ve NQL hồ Bai Manh</t>
  </si>
  <si>
    <t>Tường nhà quản lý, hàng rào xây bị bong tróc lớp sơn. Cổng sắt, hàng rào sắt trước nhà bị hoen rỉ.</t>
  </si>
  <si>
    <t>Sơn lại tường, hàng rào nhà quản lý.</t>
  </si>
  <si>
    <t>Nền nhà quản lý đập Minh Hòa được láng vữa XM, nhiều vị trí bị lún sâu (5-8)cm, lớp vữa XM láng nền bị nứt vỡ.</t>
  </si>
  <si>
    <t>Phá dỡ nền nhà cũ, xử lý các vị trí nền nhà bị lún, dùng cát đệm san nền, tạo mặt bằng, lát gạch men 50x50cm.</t>
  </si>
  <si>
    <t>Quét lại vôi ve tường, trần, sơn lại các bộ cửa nhà quản lý.</t>
  </si>
  <si>
    <t>Dọn dẹp mặt bằng sân sau hội trường, cạnh nhà gửi xe Chi nhánh, dải lớp cát mỏng làm mặt bằng, láng nền BTXM M200, đá 1x2 dày 5cm</t>
  </si>
  <si>
    <t>Tường nhà nứt, nghiêng, nền bị lún gãy</t>
  </si>
  <si>
    <t>Phá dỡ nhà cũ làm mới nhà bếp</t>
  </si>
  <si>
    <t>Nhà vệ sinh hiện nay bị xí xổm bị nứt, vỡ, lớp vữa trát tường bị bong lở, cánh cửa đi bằng gỗ bị mại mục hư hỏng</t>
  </si>
  <si>
    <t>Thay thế bệ xí xổm bằng bệ xí bệt inax, đục hết lớp vữa trát đã hư hỏng và trát lại bằng vữa xi măng M75 dày 1,5cm, thay cánh cửa gỗ đã mại mục bằng cửa khung sắt hộp kt(30x60x1,4)mm bịt tôn huỳnh dày 1,0mm, quét vôi ve hoàn thiện sửa chữa.</t>
  </si>
  <si>
    <t>Nhà kho Chi nhánh phần mái Fibro xi măng thường xuyên bị tụt, đòn tay bằng luồng bị mại mục</t>
  </si>
  <si>
    <t xml:space="preserve">* Tháo dỡ toàn bộ mái Fibro xi măng và đòn tay cũ
* Gia công và lắp đặt vì kèo bằng thép V63x63x6mm 
* Gia công và lắp đặt xà gồ bằng thép hộp (30x60x1,2)mm 
* Lợp thay thế mái bằng tôn múi dày 0,35mm
</t>
  </si>
  <si>
    <t>Kªnh nam, kªnh b¾c th­êng xuyªn cã r¸c trong lßng kªnh</t>
  </si>
  <si>
    <t>Vít r¸c lßng kªnh, thuª xe vËn chuyÓn ®æ ra b¶i th¶i</t>
  </si>
  <si>
    <t>Khu nhà quản lý hiện chưa có khu tường rào bảo vệ</t>
  </si>
  <si>
    <t>- xây mới  khu tường rào bảo vệ.</t>
  </si>
  <si>
    <t>Tường rào xây gạch trước khu văn phòng chi nhánh bị bong troc lớp vữa trát, tường bị hoen ố, hàng rào sắt và cửa sắt bị hoen gỉ</t>
  </si>
  <si>
    <t>Mái hạ lưu có 9 vùng thấm, các vùng thấm từ (+45.50)m  trở lên dọc theo mái từ (1,0 -:- 2,5)m và kéo dài toàn tuyến đập, nước thấm ra làm ướt mái gây sình lầy</t>
  </si>
  <si>
    <t>Mái hạ lưu đập chính có vùng thấm, đỉnh vùng thấm từ (+15.50)m trở xuống đến chân đập, có điểm đầu cách cống lấy nước 10m về phía hữu, dài 45m. Khi nực nước hồ từ (+16.00)m trở lên nước thấm ướt mặt đập, một số vị trí nước thành dòng.</t>
  </si>
  <si>
    <t>Kênh B28</t>
  </si>
  <si>
    <t>Công ty TNHH MTV Thủy lợi Nam Sông Mã</t>
  </si>
  <si>
    <t>Xã Vĩnh Quang, xã Vĩnh Yên, huyện Vĩnh Lộc</t>
  </si>
  <si>
    <t>-Khởi công: 1/12/2022
-Hoàn thành: 30/5/2025</t>
  </si>
  <si>
    <t>Quyết định số 248/QĐ-BQLDANN ngày 15/9/2022.</t>
  </si>
  <si>
    <t>Nguồn vốn ngân sách tỉnh</t>
  </si>
  <si>
    <t>Trạm bơm Lệch Giang - Quảng Lưu</t>
  </si>
  <si>
    <t>Trạm bơm Cồn Tròng - Xã Quảng Lưu</t>
  </si>
  <si>
    <t>Trạm bơm Lưu Bình 1- Xã Quảng Lưu</t>
  </si>
  <si>
    <t>Trạm bơm Mậu Tây - xã Quảng Lưu</t>
  </si>
  <si>
    <t>Trạm bơm Nhân Trung - xã Quảng Nhân</t>
  </si>
  <si>
    <t>Để đảm bảo an toàn cho công tác vận hành tổ máy bơm không xảy ra sự cố như quá tải, mất pha và kẹt rô to dẫn đến cháy nổ động cơ 3 pha rô to lồng sóc của tổ máy bơm cần thiết phải lắp đặt một điện Bán tự động để vận hành. Nhà trạm bơm: Là nhà mái bằng cấp 4A có trần bê tông đã bị xuống cấp, dột, lớp bê tông bảo vệ cốt thép nứt vỡ dẫn đến cốt thép lộ ra và rỉ sét nhiều vị trí. Tường nhà máy nứt, lớp vữa bị bong tróc nhiều vị trí.</t>
  </si>
  <si>
    <t xml:space="preserve">- Lắp đặt tủ điện Bán tự động đơn treo tường sau cầu dao dùng để vận hành, cầu dao phân lộ đầu nguồn cấp dùng đóng cắt điện khi cần duy tu sửa chữa hoặc cắt nguồn điện khỏi tổ máy bơm khi có sự cố xảy ra.
- Tháo dỡ toàn bộ nhà máy, xây dựng nhà máy mới trên vị trí cũ.
</t>
  </si>
  <si>
    <t xml:space="preserve">Lắp đặt cầu dao phân lộ đầu 
nguồn cấp dùng đóng cắt điện 
khi cần duy tu sửa chữa hoặc 
cắt nguồn điện khỏi tổ máy
 bơm khi có sự cố xảy ra.
</t>
  </si>
  <si>
    <t>Nhà trạm bơm: Là nhà mái bằng cấp 4A được đầu tư xây dựng năm 1987 đến nay đã hư hỏng, trần bê tông đã bị xuống cấp, dột, lớp bê tông bảo vệ cốt thép nứt vỡ dẫn đến cốt thép lộ ra và rỉ sét nhiều vị trí. Tường nhà máy nứt, lớp vữa bị bong tróc nhiều vị trí</t>
  </si>
  <si>
    <t>Lắp đặt cầu dao phân lộ đầu nguồn cấp dùng đóng cắt điện khi cần duy tu sửa chữa hoặc cắt nguồn điện khỏi tổ máy bơm khi có sự cố xảy ra.
- Tháo dỡ toàn bộ nhà máy, xây dựng nhà máy mới trên vị trí cũ.</t>
  </si>
  <si>
    <t>Lắp đặt cầu dao phân lộ đầu nguồn cấp dùng đóng cắt điện khi cần duy tu sửa chữa hoặc cắt nguồn điện khỏi tổ máy bơm khi có sự cố xảy ra.</t>
  </si>
  <si>
    <t>Bảo dưỡng máy bơm định kỳ
- Nạo vét bể hút trạm bơm</t>
  </si>
  <si>
    <t>Trạm bơm Nga Linh - Quảng Lộc</t>
  </si>
  <si>
    <t>hệ thống nhà trạm, bể hút, bể xả, đường dây điện đã hư hỏng hoàn toàn. Hiện nay trạm bơm tưới Nga Linh không còn khả năng phục  vụ.</t>
  </si>
  <si>
    <t>Đề nghị được làm lại mới toàn bộ.</t>
  </si>
  <si>
    <t>Trạm bơm Diêm 1- Quảng Chính</t>
  </si>
  <si>
    <t xml:space="preserve">Đường ống hút trạm bơm có chiều dài 2x2.5m đường kính D250, đường ống đẩy dài 2.5m D250 hiện đã bị bào mòn mỏng. Van chân không đã hư hỏng. </t>
  </si>
  <si>
    <t xml:space="preserve">Cấp vật tư thay thế ống hút, van chân không.
- Nạo vét bể hút trạm bơm
</t>
  </si>
  <si>
    <t>Trạm bơm Cầu Trào - TT Tân Phong</t>
  </si>
  <si>
    <t>2 ống hút D350, L = 2,5 m bị ô xi hóa, rỉ sét, dẫn đến mòn mỏng dọc theo thân ống.</t>
  </si>
  <si>
    <t>Cấp vật tư thay thế ống hút.
- Nạo vét bể hút trạm bơm</t>
  </si>
  <si>
    <t>Trạm bơm Ước Ngoại - Thị trấn Tân Phong</t>
  </si>
  <si>
    <t>Nhà máy: Tường hồi trái bị nứt dọc, trần nhà có vết nứt; Vị trí tiếp giáp trần và tường bị nứt gãy, nền nhà bị bong tróc, sụt lún. 2 ống hút D250, L = 2,5 m bị ô xi hóa, rỉ sét, dẫn đến mòn mỏng dọc theo thân ống.</t>
  </si>
  <si>
    <t xml:space="preserve">Thay thế ống hút loại D250,  L = 2,5 m và các phụ kiện kèm theo.
- Thay thế máy bơm từ 280m3/h lên 900m3/h .
- Tu sửa xây mới nhà vận hành trạm bơm.
</t>
  </si>
  <si>
    <t>Trạm bơm Phong Lượng - TT Tân Phong</t>
  </si>
  <si>
    <t>1 ống hút D350, L = 2,5 m; 1 ống xả D=350; L=2,5m bị ô xi hóa, rỉ sét, dẫn đến mòn mỏng dọc theo thân ống. Giỏ chắn rác hư hỏng.</t>
  </si>
  <si>
    <t xml:space="preserve">Thay thế ống hút ổng xả loại D350,  L = 2,5 m và các phụ kiện kèm theo.
- Thay thế máy bơm, giỏ chắn rác.
- Thay thế hệ thống máy bơm.
</t>
  </si>
  <si>
    <t>Trạm bơm ĐÔng Đa - TT Tân Phong</t>
  </si>
  <si>
    <t xml:space="preserve">Tường hồi trái bị nứt dọc, trần nhà có vết nứt. Vị trí tiếp giáp trần và tường bị nứt gãy, nền nhà bị bong tróc, sụt lún. rạm bơm có 01 tổ máy bơm hỗn lưu hư hỏng. 1 ống hút D300, L= 1,8 m; 1 ống xả D=300; L= 2,5m bị ô xi hóa, rỉ sét, dẫn đến mòn mỏng dọc theo thân ống. </t>
  </si>
  <si>
    <t>Thay thế ống hút, ổng xả loại D300, lần lượt L=1,8m,  L = 2,5 m và các phụ kiện kèm theo.
- Thay thế máy bơm.
- Xây mới nhà vận hành trạm bơm</t>
  </si>
  <si>
    <t>Trạm bơm Làng Đại - Quảng Hải</t>
  </si>
  <si>
    <t>Phần nhà máy bơm: Tường trần nhà bị ẩm mốc, hoen ố. Hệ thống máy bơm: Van mồi chân không loại D250; bị o xi hóa, hư hỏng. Cánh quạt máy bơm xuống cấp, hư hỏng</t>
  </si>
  <si>
    <t>Cho thay thế van mồi chân không loại D250. Cho thay thế cánh quạt máy bơm. Quét vôi ve lại nhà máy</t>
  </si>
  <si>
    <t>Trạm bơm Làng Bùi - xã Quảng Giao</t>
  </si>
  <si>
    <t>Xây mới lại nhà máy, thay máy bơm.Nạo vét kênh dẫn trạm bơm</t>
  </si>
  <si>
    <t>Trạm bơm Làng Trung, xã Quảng Thạch</t>
  </si>
  <si>
    <t>Tường và trần nhà máy bơm bị hoen ố, ẩm mốc. Cầu dao đã xuống cấp hư hỏng. Ống hút f300 số 2,3 bị rỉ sét, thủng. Van mồi f300 bị rỉ sét, hư hỏng
- Pu li bị loét hư hỏng và không có bộ phận bảo vệ puli. Giỏ lọc rác bị hư hỏng</t>
  </si>
  <si>
    <t>Cho quét lại vôi ve nhà máy.
b) Hệ thống điện: Cho thay thế cầu dao bằng loại tủ điện BTĐ. Hệ thống máy bơm:
- Cho thay thế các ống bơm, van mồi chân không, puli và giỏ lọc rác mới loại D300.</t>
  </si>
  <si>
    <t>Tuyến mương nội đồng thôn Hợp tiến, xã Mậu Lâm</t>
  </si>
  <si>
    <t>Sập tấm lát, thủng đáy</t>
  </si>
  <si>
    <t>Cải tạo, nâng cấp tuyến mương</t>
  </si>
  <si>
    <t>Tuyến từ tràn Khe Cát, xã Thanh Tân</t>
  </si>
  <si>
    <t>Sạt lở, thủng đáy nhiều vị trí</t>
  </si>
  <si>
    <t>Kiên cố hóa tuyến kênh mương Mà Đa và mương Nổi, xã Quảng Hùng, thành phố Sầm Sơn</t>
  </si>
  <si>
    <t>Đập đất: Sạt trượt mái thượng, hạ lưu, thấm ướt, không có thiết bị tiêu nước, chưa có lớp gia cố thượng lưu; Cống lấy nước: Thân cống bị hư hỏng nhẹ, thấm qua đỉnh mang, đáy cống.</t>
  </si>
  <si>
    <t>Kiên cố</t>
  </si>
  <si>
    <t>Hồ Ngọc Mùn</t>
  </si>
  <si>
    <t>Mương đất rò rỉ</t>
  </si>
  <si>
    <t>Hồ Eo Điếu</t>
  </si>
  <si>
    <t>Hồ Bó Dấm</t>
  </si>
  <si>
    <t>Kiên cố 150m</t>
  </si>
  <si>
    <t>Hồ Cành Nàng</t>
  </si>
  <si>
    <t>Đập, mương đất sạt lở xuống cấp</t>
  </si>
  <si>
    <t>Đập, mương Lác</t>
  </si>
  <si>
    <t>Kiên cố lại bằng bê tông</t>
  </si>
  <si>
    <t>Mương Bai Búng</t>
  </si>
  <si>
    <t>Mương đập Cõi</t>
  </si>
  <si>
    <t>Mương xây gạch rò rỉ, xuống cấp 2000m</t>
  </si>
  <si>
    <t>Mương xây gạch rò rỉ, xuống cấp 350m</t>
  </si>
  <si>
    <t>Nâng cấp bể hút, bể xả trạm bơm đã hư hỏng, cải tạo, sửa chữa lại nhà trạm bơm đã cũ. Xây dựng tuyến kênh trạm bơm Đồng Hậu, kênh bê tông với tổng chiềudài L =2.283,74(m). Xây dựng các cống tưới trực tiếp, thanh giằng, tấm đan qua đường và các hạng mục phụ trợ.</t>
  </si>
  <si>
    <t>Xã Văn Nho</t>
  </si>
  <si>
    <t>Ban Quản lý Dự án đầu tư xây dựng huyện Triệu Sơn</t>
  </si>
  <si>
    <t>Thi công đạt 70% khối lượng</t>
  </si>
  <si>
    <t>2023-2024</t>
  </si>
  <si>
    <t>Thi công đạt 80% khối lượng</t>
  </si>
  <si>
    <t>Xã Sơn Điện</t>
  </si>
  <si>
    <t>NS tỉnh, huyện</t>
  </si>
  <si>
    <t>Bể hút và kênh dẫn vào bể hút bùn lỏng bồi nhiều chiều cao bồi (0,70÷0,85)m với chiều dài 35m cần được nạo vét để đảm bảo nguồn nước dẫn vào bể hút trạm bơm</t>
  </si>
  <si>
    <t xml:space="preserve">Nạo vét đất bồi bể hút và kênh dẫn </t>
  </si>
  <si>
    <t>Hiện tại kênh dẫn nước từ lòng khe chính đến cống lấy nước dưới đập bùn đất bồi nhiều chiều cao bồi (1,3÷1,6)m</t>
  </si>
  <si>
    <t>Nạo vét đất bồi lòng kênh dẫn</t>
  </si>
  <si>
    <t>Nạo vét kênh dẫn để dẫn nước hồ về thượng lưu cống</t>
  </si>
  <si>
    <t>Bê tông phần chân mái bị xói sâu từ (0,4-0,6)m, kết thúc phần gia cố bảo vệ bên tả mái bị sạt lở và xói sâu vào mái; Tường quay phía hữu cuối bể tiêu năng số 2 bị xói sâu 1,0 m</t>
  </si>
  <si>
    <t>Xếp rọ thép đá hộc KT(2*1*1)m vào vị trí xói. Phần mái kè khan đá hộc dày 30cm</t>
  </si>
  <si>
    <t>Lòng kênh bị bồi lắng, chiều dầy trung bình d= 1,5 m</t>
  </si>
  <si>
    <t xml:space="preserve">Nạo vét bằng máy đào </t>
  </si>
  <si>
    <t>Ổ khoá V1 cống vận hành nặng, đóng kín nước</t>
  </si>
  <si>
    <t>Mái thượng, hạ lưu bị sói lở</t>
  </si>
  <si>
    <t>Có khe hở giữa các khoảnh đổ bê tông mái thượng lưu đập hồ Đồng Chùa</t>
  </si>
  <si>
    <t>Sửa chữa đập Bai Đu thuộc hệ thống hồ Cống Khê</t>
  </si>
  <si>
    <t>2 lớp bì đất trên mặt đập đã bị nước cuốn trôi hoàn toàn, lớp bì đất đắp trước đập bị cuốn trôi và hư hỏng;  Các rọ đá lớp trên và lớp dưới thân đập lưới thép bị hoen rỉ, đứt nhiều vị trí, phần đá xếp rọ bị xói trôi; Phía vai hữu có 01 rọ đá bị xói trôi hoàn toàn. Cách vai tả về phía giữa đập 8m, 04 rọ đá lớp dưới bị xói trôi, 02 rọ đá bờ tả đá bị xói. Đất lẫn sỏi đá bồi lắng trước cửa lấy nước vào kênh chiều dài 10,5 m.</t>
  </si>
  <si>
    <t>Xếp bổ sung 05 rọ đá hộc KT(2x1x0,5) thay thế các rọ đá hư hỏng, xếp bổ sung đá hộc các vị trí bị xói, đào đất lẫn sỏi đá khơi thông dòng chảy nước vào kênh Bai Tầng</t>
  </si>
  <si>
    <t xml:space="preserve">- Kiểm tra, bảo dưỡng, thay bi tổng bơm, bi động cơ máy số 2, 3, 5 (bi 6309, 6409) </t>
  </si>
  <si>
    <t>Kiên cố lại đoạn kênh bằng BT M200, đá 1x2</t>
  </si>
  <si>
    <r>
      <t xml:space="preserve">Nạo vét bãi bồi kênh bắc đoạn từ K26+300-K26+550H (máy công ty) </t>
    </r>
    <r>
      <rPr>
        <b/>
        <sz val="12"/>
        <color theme="1"/>
        <rFont val="Times New Roman"/>
        <family val="1"/>
      </rPr>
      <t>có KH năm 2023</t>
    </r>
  </si>
  <si>
    <t>Nạo vét kênh tưới B15A đoạn từ K4+928-K5+528</t>
  </si>
  <si>
    <t>Sau thời gian dẫn nước đoạn kênh từ K4+928-K5+100 bị bồi lắng bùn đất chiều dày khoảng 25cm. Đoạn kênh từ K5+100-K5+528 bị bồi lắng bùn đất chiều dày khoảng 20cm.</t>
  </si>
  <si>
    <t>Nạo vét bùn lẫn rác lòng kênh</t>
  </si>
  <si>
    <t xml:space="preserve">Vận chuyển bùn lẫn rác được nạo vét của kênh B15A </t>
  </si>
  <si>
    <t>Vận chuyển bùn lẫn rác ra bãi rác bằng ô tô 3,5T cự ly 12,5km</t>
  </si>
  <si>
    <t>Nạo vét kênh tưới B19 đoạn từ K1+060-K1+910</t>
  </si>
  <si>
    <t>Kênh bị phù sa bồi lắng trung bình từ 23-33cm</t>
  </si>
  <si>
    <t>Nạo vét bùn lẫn rác lòng kênh (KL TSTXTL)</t>
  </si>
  <si>
    <t xml:space="preserve">Vận chuyển bùn lẫn rác được nạo vét của kênh B19 </t>
  </si>
  <si>
    <t>Vận chuyển bùn lẫn rác ra bãi rác bằng ô tô 3,5T cự ly 16,4km</t>
  </si>
  <si>
    <t xml:space="preserve">Vận chuyển bùn lẫn rác được nạo vét của kênh B20  đoạn từ K0+700-K0+900 </t>
  </si>
  <si>
    <t>Vận chuyển bùn lẫn rác ra bãi rác bằng ô tô 3,5T cự ly 13,6km</t>
  </si>
  <si>
    <t>Nạo vét kênh tưới B20 đoạn từ K0+700-K2+200</t>
  </si>
  <si>
    <t xml:space="preserve">Lòng kênh bị bồi lắng nhiều </t>
  </si>
  <si>
    <t>Nạo vét bùn lẫn rác lòng kênh đổ lên bờ, mái ngoài và vận chuyển đến nơi đổ qui định</t>
  </si>
  <si>
    <r>
      <t xml:space="preserve"> Đoạn từ K0+030 – K0+075H
 (thuộc Chi nhánh Quảng Xương và Chi nhánh TP Thanh Hóa quản lý) mái đá lát bị long lở, mất đá, đất bờ kênh bị xói trôi mất đất.</t>
    </r>
    <r>
      <rPr>
        <i/>
        <sz val="12"/>
        <color theme="1"/>
        <rFont val="Times New Roman"/>
        <family val="1"/>
      </rPr>
      <t xml:space="preserve"> </t>
    </r>
  </si>
  <si>
    <t>Duy tu kênh B22 đoạn từ K0+050-K2+450  (cấp vật tư)</t>
  </si>
  <si>
    <t>Các tấm lát bị tụt và nứt, vỡ, khóa mái bị lún võng</t>
  </si>
  <si>
    <t xml:space="preserve">Sắp xếp các tấm lát, đổ bê tông lại các tấm lát bị vỡ, mất </t>
  </si>
  <si>
    <t>Nạo vét kênh tưới B24 đoạn từ K0+650-K2+100</t>
  </si>
  <si>
    <t>Kênh bị phù xa lẫn rác thải bồi lắng với chiều dày (20-25)cm</t>
  </si>
  <si>
    <t xml:space="preserve">Vận chuyển bùn lẫn rác được nạo vét của kênh B24 </t>
  </si>
  <si>
    <t>Vận chuyển bùn lẫn rác ra bãi rác bằng ô tô 3,5T cự ly 4,0km</t>
  </si>
  <si>
    <t>Sửa chữa tường kênh B27 đoạn từ K0+300-K0+305T; K0+320-K0+321H; K0+500-K0+505T; K0+650-K0+651,2T; K0+576-K0+578,3H</t>
  </si>
  <si>
    <t>Đoạn từ K0+300-K0+305T; K0+320-K0+321H; K0+500-K0+505T; K0+650-K0+651,2T; K0+576-K0+578,3H tường kênh bị đổ hoàn toàn, cụm đsx bôc phần gạch, đất sạt mái lên bờ</t>
  </si>
  <si>
    <t>Sửa chữa kênh tưới B27 đoạn K1+030-K3+443 (cấp vật tư)</t>
  </si>
  <si>
    <t>Sắp xếp các tấm lát, đổ bê tông lại các tấm lát bị vỡ, mất (cấp vật tư)</t>
  </si>
  <si>
    <t>Nạo vét kênh tưới B27 đoạn từ K0+996-K2+854</t>
  </si>
  <si>
    <t>Đoạn từ K0+996-K2+854 bùn lẫn rác lắng đọng lòng kênh chiều dày tb=20cm gây ảnh hưởng đến quá trình phục vụ sản xuất</t>
  </si>
  <si>
    <t>Vét bùn lẫn rác cự ly vận chuyển 10m</t>
  </si>
  <si>
    <t>Nạo vét kênh tưới B29 đoạn từ K0+900-K1+360,5</t>
  </si>
  <si>
    <t>đáy kênh phù xa bồi lắng không đáng kể, chiều dày từ (10-12)cm</t>
  </si>
  <si>
    <t>Nạo vét bùn lẫn rác lòng kênh cự ly 10m</t>
  </si>
  <si>
    <t>Nạo vét  kênh  tưới B31a đoạn K0+900-K2+100 (công DTBDCT)</t>
  </si>
  <si>
    <t>Đoạn K0+900-K2+100 đáy kênh phù xa lắng đọng, chiều dày trung 15cm gây ảnh hưởng đến quá trình phục vụ sản xuất</t>
  </si>
  <si>
    <t>Nạo vét đất C1 lòng kênh</t>
  </si>
  <si>
    <t>Duy tu sửa chữa kênh tưới B31a đoạn từ K0+500-K2+100</t>
  </si>
  <si>
    <t>Sắp xếp các tấm lát, đổ lại các tấm lát bị vỡ, mất</t>
  </si>
  <si>
    <t>Sửa chữa kênh tưới B31a đoạn từ K0+140-K0+141,5T; K0+150-K0+152T; K0+200-K0+202,5T (cấp VT)</t>
  </si>
  <si>
    <t>Đoạn từ K0+140-K0+141,5T; K0+150-K0+152T; K0+200-K0+202,5T, tường bị đổ, hiện tại phần gạch vỡ và đất mái đã được cụm bốc nạo vét lên bờ</t>
  </si>
  <si>
    <t>Nạo vét kênh tưới B31b đoạn từ K0+500-K1+200 (công DTBDCT)</t>
  </si>
  <si>
    <t>Đoạn K0+500-K1+200 đáy kênh phù sa và rác thải lắng đọng, chiều dày trung bình Htb=15cm</t>
  </si>
  <si>
    <t>Nạo vét kênh tưới B33 đoạn K0+650-K2+900 (SCTXTL)</t>
  </si>
  <si>
    <t>Đoạn từ K0+650-K2+900 đáy kênh bồi lắng chiều dày từ (10-20)cm gây ảnh hưởng đến quá trình phục vụ sản xuất</t>
  </si>
  <si>
    <t>Nạo vét bùn lẫn rác lòng kênh cự ly 15m</t>
  </si>
  <si>
    <t>Duy tu sửa chữa kênh tưới đoạn từ K0+650-K3+185 (cấp vật tư)</t>
  </si>
  <si>
    <t>Hai bên bờ mái trong có nhiều vị trí các tấm lát bị đẩy ra khỏi vị trí, khóa mái bị hư hỏng</t>
  </si>
  <si>
    <t>Tháo dỡ khóa mái, tấm lát BT bị trôi tụt, đào bóc phần đát bị sạt trượt, sắp xếp lại các tấm lát, đóng cọc tre, đổ BT các tấm lát, khóa mái bị hỏng</t>
  </si>
  <si>
    <t>Duy tu sửa chữa kênh tưới B35 đoạn K1+212-K2+562 (cấp vật tư)</t>
  </si>
  <si>
    <t>Đoạn K1+212-K2+562 mái trong có nhiều vị trí bị sạt lở đất, các tấm lát bị trôi tụt ra khỏi vị trí, nứt vỡ, khóa mái đổ tại chỗ bị hư hỏng</t>
  </si>
  <si>
    <t xml:space="preserve"> - Tháo dỡ, lắp lại tấm lát mái; đào bóc phần đất sạt trượt, đắp đất bằng thủ công; đổ BT M200 đá 1x2</t>
  </si>
  <si>
    <t>Nạo vét đoạn từ K1+412-K2+562</t>
  </si>
  <si>
    <t xml:space="preserve">Đoạn từ K1+412 – K2+562
 bùn lẫn rác lắng đọng trong lòng kênh chiều dày trung bình htb = 15cm </t>
  </si>
  <si>
    <t>Sửa chữa kênh tưới B1/35 đoạn từ K0+00-K0+628 (cấp vật tư)</t>
  </si>
  <si>
    <t>Đoạn từ K0+00-K0+628 mái trong có nhiều vị trí bị sạt lở đất, các tấm lát bị trôi tụt ra khỏi vị trí, nứt vỡ, khóa mái đổ tại chỗ bị hư hỏng</t>
  </si>
  <si>
    <t xml:space="preserve"> - Tháo dỡ, lắp lại tấm lát mái; đào bóc phần đất sạt trượt, đắp đất bằng thủ công; đổ BT M200 đá 1x2
</t>
  </si>
  <si>
    <t>Vớt bèo rau muống Sông Đơ</t>
  </si>
  <si>
    <t>Lòng kênh phù sa bồi lắng không đáng kể, có đôạn đáy kênh thấp hơn đáy thiết kế từ 10-15cm. Hiện tại bèo rau muống sau trên sông phát triển ở một số vị trí: đoạn K4+450-K5+250; đoạn K5+650-K6+190</t>
  </si>
  <si>
    <t>Cắt, vớt bèo, rau muống bằng thủ công</t>
  </si>
  <si>
    <t>Hàng năm đến trước mùa mưa lũ bèo rau muống phát triển đoạn từ K0+400-K0+450; K0+470-K0+520; K0+900-K0+925</t>
  </si>
  <si>
    <t xml:space="preserve">Vớt, đẩy bèo rau muống mọc trong lòng kênh </t>
  </si>
  <si>
    <t>Phá ách tắc, vớt bèo rau muống kênh tiêu Minh Tâm đoạn từ  K2+00-K2+400; K2+600-K3+100</t>
  </si>
  <si>
    <t>Sau đợt tiêu thoát lũ năm 2022 CN kết hợp với địa phương ra quân phá ách tắc bèo rau muống trên tuyến kênh, đến nay lòng kênh vẫn thông thoáng, phù sa bồi lắng không đáng kể, đảm bảo tiêu thoát lũ tốt</t>
  </si>
  <si>
    <t>Hàng năm đến trước mùa mưa lũ bèo rau muống phát triển tại đoạn từ K2+00-K2+400; K2+600-K3+100. Đề nghị vớt, phá ách tắc bèo rau muống trước mùa mưa lũ.</t>
  </si>
  <si>
    <t>Vớt bèo rau muống đoạn từ K0+300-K1+620</t>
  </si>
  <si>
    <t>Hiện tại lòng kênh có nhiều vị trí bèo, rau muống, cỏ mọc lan ra mặt nước</t>
  </si>
  <si>
    <t>Vớt bèo, rau muống, cỏ mọc lan ra mặt nước bằng thủ công</t>
  </si>
  <si>
    <t>Tường cánh thượng, hạ lưu bị hư hỏng, mất đá, các khe phai bị hư hỏng, đáy bị thủng nhiều vị trí nên khi đóng cửa cống nước trên kênh vẫn chảy qua khe nên không trữ được nước tưới</t>
  </si>
  <si>
    <t>Đắp đê quai xanh, trám trít lại tường cánh thượng, hạ lưu, đổ BT sân trước L=3m</t>
  </si>
  <si>
    <t xml:space="preserve">Vớt, đẩy bèo rau muống </t>
  </si>
  <si>
    <t>Sau khi CN phối hợp với các địa phương đẩy vớt bèo rau muống đến nay lòng kênh thông thoáng. Tuy nhiên hàng năm đến trước mùa mưa lũ bèo rau muống phát triển đoạn từ K1+700-K1+750 và K4+100-K4+200</t>
  </si>
  <si>
    <t>phá ách tắc, vớt bèo rau muống trên kênh</t>
  </si>
  <si>
    <t>Sau đợt tiêu thoát lũ 2022, đoạn từ K0+050-K1+600 bèo, rau muống dọc theo 2 bên mái kênh chưa được phá ách tắc với chiều rộng TB=3m</t>
  </si>
  <si>
    <t>Vớt, đẩy bèo rau muống bằng thủ công</t>
  </si>
  <si>
    <t>Xử lý lùng mang cống tiêu 3/2</t>
  </si>
  <si>
    <t>Mang cống tiêu cửa ra sông Vinh bị lùng trôi sạt đất</t>
  </si>
  <si>
    <t>Đào rộng mang cống bị lùng, đắp đất đầm nện kỹ mang cống</t>
  </si>
  <si>
    <t>Duy tu sửa chữa kênh tưới TB Quảng Hưng đoạn từ K0+520-K0+570</t>
  </si>
  <si>
    <t xml:space="preserve">Đoạn từ K0+520-K0+570 có một số vị trí tại K0+520; K0+560; K0+570 mái kênh tấm BTĐS bị lún </t>
  </si>
  <si>
    <t>Tháo lắp tấm lát cũ và đổ bê tông tấm lát, khóa mái M200 (cấp vật tư)</t>
  </si>
  <si>
    <t>Vớt bèo tây kênh dẫn TB Hạc Oa</t>
  </si>
  <si>
    <t>Kênh dẫn TB Hạc Oa bèo tây dày đặc ảnh hưởng đến quá trình dẫn nước</t>
  </si>
  <si>
    <t>Cắt, vớt bèo, rau muống đoạn K0+00-K0+050</t>
  </si>
  <si>
    <r>
      <t xml:space="preserve">Tháo dỡ tấm chân khay và tấm mái xếp gọn sau đó gia cố chân mái mái kênh bằng rọ đá và đóng cọc tre để đảm bảo tấm chân khay. Đào đất yếu tạo thành cấp và đắp đất bổ xung mái và lát lại tấm lát mái, đầm nện kỹ </t>
    </r>
    <r>
      <rPr>
        <sz val="12"/>
        <color theme="1"/>
        <rFont val="Symbol"/>
        <family val="1"/>
        <charset val="2"/>
      </rPr>
      <t>g£</t>
    </r>
    <r>
      <rPr>
        <sz val="12"/>
        <color theme="1"/>
        <rFont val="Times New Roman"/>
        <family val="1"/>
      </rPr>
      <t>1,45 T/m3. Chiết mạch lại các tấm lát</t>
    </r>
  </si>
  <si>
    <r>
      <t>Đổ bê tông M200, đá 1x2 dày 5cm đáy kênh C2 đoạn K0+716</t>
    </r>
    <r>
      <rPr>
        <vertAlign val="superscript"/>
        <sz val="12"/>
        <color theme="1"/>
        <rFont val="Times New Roman"/>
        <family val="1"/>
      </rPr>
      <t>H</t>
    </r>
    <r>
      <rPr>
        <b/>
        <sz val="12"/>
        <color theme="1"/>
        <rFont val="Times New Roman"/>
        <family val="1"/>
      </rPr>
      <t>-</t>
    </r>
    <r>
      <rPr>
        <sz val="12"/>
        <color theme="1"/>
        <rFont val="Times New Roman"/>
        <family val="1"/>
      </rPr>
      <t>K0+776</t>
    </r>
    <r>
      <rPr>
        <vertAlign val="superscript"/>
        <sz val="12"/>
        <color theme="1"/>
        <rFont val="Times New Roman"/>
        <family val="1"/>
      </rPr>
      <t xml:space="preserve">H </t>
    </r>
    <r>
      <rPr>
        <sz val="12"/>
        <color theme="1"/>
        <rFont val="Times New Roman"/>
        <family val="1"/>
      </rPr>
      <t>L=60m; K0+990</t>
    </r>
    <r>
      <rPr>
        <vertAlign val="superscript"/>
        <sz val="12"/>
        <color theme="1"/>
        <rFont val="Times New Roman"/>
        <family val="1"/>
      </rPr>
      <t>T</t>
    </r>
    <r>
      <rPr>
        <sz val="12"/>
        <color theme="1"/>
        <rFont val="Times New Roman"/>
        <family val="1"/>
      </rPr>
      <t>-K1+050</t>
    </r>
    <r>
      <rPr>
        <vertAlign val="superscript"/>
        <sz val="12"/>
        <color theme="1"/>
        <rFont val="Times New Roman"/>
        <family val="1"/>
      </rPr>
      <t>T</t>
    </r>
    <r>
      <rPr>
        <sz val="12"/>
        <color theme="1"/>
        <rFont val="Times New Roman"/>
        <family val="1"/>
      </rPr>
      <t>, L=60m; K1+080</t>
    </r>
    <r>
      <rPr>
        <vertAlign val="superscript"/>
        <sz val="12"/>
        <color theme="1"/>
        <rFont val="Times New Roman"/>
        <family val="1"/>
      </rPr>
      <t>T</t>
    </r>
    <r>
      <rPr>
        <sz val="12"/>
        <color theme="1"/>
        <rFont val="Times New Roman"/>
        <family val="1"/>
      </rPr>
      <t>-K1+120</t>
    </r>
    <r>
      <rPr>
        <vertAlign val="superscript"/>
        <sz val="12"/>
        <color theme="1"/>
        <rFont val="Times New Roman"/>
        <family val="1"/>
      </rPr>
      <t>T</t>
    </r>
    <r>
      <rPr>
        <sz val="12"/>
        <color theme="1"/>
        <rFont val="Times New Roman"/>
        <family val="1"/>
      </rPr>
      <t xml:space="preserve">, L=40m </t>
    </r>
  </si>
  <si>
    <r>
      <t>Đổ bê tông M200, đá 1x2 dày 5cm đáy kênh C2 đoạn K0+716H-K0+776H</t>
    </r>
    <r>
      <rPr>
        <vertAlign val="superscript"/>
        <sz val="12"/>
        <color theme="1"/>
        <rFont val="Times New Roman"/>
        <family val="1"/>
      </rPr>
      <t xml:space="preserve"> </t>
    </r>
    <r>
      <rPr>
        <sz val="12"/>
        <color theme="1"/>
        <rFont val="Times New Roman"/>
        <family val="1"/>
      </rPr>
      <t>L=60m; K0+990</t>
    </r>
    <r>
      <rPr>
        <vertAlign val="superscript"/>
        <sz val="12"/>
        <color theme="1"/>
        <rFont val="Times New Roman"/>
        <family val="1"/>
      </rPr>
      <t>T</t>
    </r>
    <r>
      <rPr>
        <sz val="12"/>
        <color theme="1"/>
        <rFont val="Times New Roman"/>
        <family val="1"/>
      </rPr>
      <t>-K1+050</t>
    </r>
    <r>
      <rPr>
        <vertAlign val="superscript"/>
        <sz val="12"/>
        <color theme="1"/>
        <rFont val="Times New Roman"/>
        <family val="1"/>
      </rPr>
      <t>T</t>
    </r>
    <r>
      <rPr>
        <sz val="12"/>
        <color theme="1"/>
        <rFont val="Times New Roman"/>
        <family val="1"/>
      </rPr>
      <t>, L=60m; K1+080</t>
    </r>
    <r>
      <rPr>
        <vertAlign val="superscript"/>
        <sz val="12"/>
        <color theme="1"/>
        <rFont val="Times New Roman"/>
        <family val="1"/>
      </rPr>
      <t>T</t>
    </r>
    <r>
      <rPr>
        <sz val="12"/>
        <color theme="1"/>
        <rFont val="Times New Roman"/>
        <family val="1"/>
      </rPr>
      <t>-K1+120</t>
    </r>
    <r>
      <rPr>
        <vertAlign val="superscript"/>
        <sz val="12"/>
        <color theme="1"/>
        <rFont val="Times New Roman"/>
        <family val="1"/>
      </rPr>
      <t>T</t>
    </r>
    <r>
      <rPr>
        <sz val="12"/>
        <color theme="1"/>
        <rFont val="Times New Roman"/>
        <family val="1"/>
      </rPr>
      <t>, L=40m</t>
    </r>
  </si>
  <si>
    <t>Qua c¸c ®ît m­a lò t­êng kªnh bÞ ®æ 30m vµ nghiªng 5m</t>
  </si>
  <si>
    <r>
      <t xml:space="preserve">Xö lý , lïng l¹t kªnh chÝnh vµ kªnh b¾c, kªnh ®«ng trạm bơm Cẩm </t>
    </r>
    <r>
      <rPr>
        <sz val="12"/>
        <color theme="1"/>
        <rFont val="Times New Roman"/>
        <family val="1"/>
        <charset val="163"/>
        <scheme val="major"/>
      </rPr>
      <t>Tân</t>
    </r>
    <r>
      <rPr>
        <sz val="12"/>
        <color theme="1"/>
        <rFont val=".VnTime"/>
        <family val="2"/>
      </rPr>
      <t xml:space="preserve">  2</t>
    </r>
  </si>
  <si>
    <t>- §µo ®Êt lßng kªnh                                  - §æ bª t«ng ®¸y kªnh dµy 15cm                - X©y t­êng kªnh gach kt(6,5x10,5x22)cm  - L¾p ®Æt 10m/3thanh gi»ng</t>
  </si>
  <si>
    <t>- Các rãnh thoát nước trên mái hạ lưu đập bị lún, nứt gãy nhiều vị trí, mặt mái đập nhiều vị trí bị xói mòn, mặt mái đoạn giữa lòng khe bị  lún trũng, nhiều vị trí thấp, lỏm làm trồi ống đo thấm lên trên mặt hộp bảo vệ 7cm. Mái thượng lưu đoạn mái bê tông giữa lòng khe bị lún dài 17m, đã xử lý phần trên, phần bị lún bị ngập nước chưa được sửa. Trên mặt đập tại vị trí cách đầu đập phía hữu 101m, có vết nứt có hình chữ Y, dài 14,1 m, rộng từ (1,0 ÷ 1,5) cm, đã đắp mố xi măng để theo dõi chuyển vị. Vết nứt ngang đập cắt chéo so với tim đập dài 4,7 m, có bề rộng khe nứt chỗ lớn nhất rộng tới 1,7 cm đã đào hết lớp bê tông mặt bộc lộ phần đất để kiểm tra, kết quả thấy phần đất đắp dưới lớp mặt bê tông khe nứt không rõ, đã làm lại lớp bê tông mặt. Mái thượng lưu phần tấm bê tông mái đập đoạn giữa lòng khe bị chuyển vị, khe hở dọc tại khớp nối giữa các tấm bê tông rộng từ (1,5 ÷ 2) cm. Khe lún tường chắn sóng tại vị trí cách đầu đập phía hữu 115m đã chuyển vị, độ hở lớn nhất 7 mm.
- Bê tông ngưỡng tràn và dốc tràn đoạn giáp hố tiêu năng bị xói mòn, bong tróc lộ cốt thép.</t>
  </si>
  <si>
    <t>Xã Hợp Thành</t>
  </si>
  <si>
    <t>Đập Đoài Thôn</t>
  </si>
  <si>
    <t>Đắp các đoạn vỡ, tôn cao để trữ nước</t>
  </si>
  <si>
    <t>Đập Trạch Lâm</t>
  </si>
  <si>
    <t>Đập Phú Dương</t>
  </si>
  <si>
    <t>Đập Ông Cư</t>
  </si>
  <si>
    <t>Hồ Ngọc Long</t>
  </si>
  <si>
    <t>Có hiện tượng sạt lở và xuống cấp, cống tiêu bị hư hỏng</t>
  </si>
  <si>
    <t>Kênh tiêu Thọ Minh đi Thọ Lập</t>
  </si>
  <si>
    <t>Nhiều đoạn bị bồi lắng, cỏ rác nhiều</t>
  </si>
  <si>
    <t>Kênh tiêu Mau Lợi</t>
  </si>
  <si>
    <t>Đoạn cuối kênh bị bồi lắng bùn đất nhiều.  Đến mùa mưa xuất hiện rong và bèo tây gây gây ách tắc dòng chảy.</t>
  </si>
  <si>
    <t>Kênh tiêu Hồ Lương</t>
  </si>
  <si>
    <t>Kênh có nhiều cây cối và cỏ rác gây ách tắc dòng chảy</t>
  </si>
  <si>
    <t>nạo vét</t>
  </si>
  <si>
    <t>Kênh tiêu Hón Thiên</t>
  </si>
  <si>
    <t>Nhiều đoạn kênh bị bồi lắng bùng đất sau các mùa mưa lũ</t>
  </si>
  <si>
    <t>Bể hút, kênh dẫn bồi lắng</t>
  </si>
  <si>
    <t>Kênh dẫn bể hút sạt tấm, tụt đất</t>
  </si>
  <si>
    <t xml:space="preserve">Tháo dỡ tấm lát, đắp đất đoạn sạt trượt, lát lại tấm </t>
  </si>
  <si>
    <t>Lưới chắn rác được hàn bằn thép vuông 20x20, khung lưới thép V10 mọt hỏng</t>
  </si>
  <si>
    <t xml:space="preserve">Thay mới </t>
  </si>
  <si>
    <t>Cống dẫn nước qua đường bị nứt,dò rỉ nước</t>
  </si>
  <si>
    <t>Trần nhà quản lý bị dột</t>
  </si>
  <si>
    <t>Lưới chắn rác phần cọc tre, nẹp ngang bị mọt hỏng</t>
  </si>
  <si>
    <t>Nạo vét toàn bộ đất bồi lắng dưới lòng kênh và vận chuyển ra bãi thải</t>
  </si>
  <si>
    <t>Bể hút trạm bơm tưới bị bồi lắng</t>
  </si>
  <si>
    <t>Ống hút han rỉ thủng</t>
  </si>
  <si>
    <t>Hệ thống ống bơm han rỉ</t>
  </si>
  <si>
    <t>Hiện trạng lòng kênh đã bị bồi lắng với chiều dày 30-40 cm</t>
  </si>
  <si>
    <t>Tủ bán tự động hư hỏng</t>
  </si>
  <si>
    <t>Lưới chắn rác phần cọc tre, nẹp nghang bị mọt hỏng</t>
  </si>
  <si>
    <t>Hiện trạng lòng kênh đã bị bồi lắng với chiều dày 60-70 cm</t>
  </si>
  <si>
    <t>Hiện tại tường đã bị nứt và nghiêng; nhà quản lý nứt nước ngấm vào trong nhà</t>
  </si>
  <si>
    <t>Xây lại tường bằng gạch xi măng vữa M75 dày 22cm cao 150cm, đục ra cho phụ gia và trát lại phần bị nứt hư hỏng</t>
  </si>
  <si>
    <t>Lưới chắn rác phần cọc tre nẹp ngang bị mọt hỏng</t>
  </si>
  <si>
    <t>Thay thế thiết bị bi bạc máy bơm</t>
  </si>
  <si>
    <t xml:space="preserve">Hiện tại nhà quản lý chưa có mái tôn , sân đã bị xuống cấp lún sụt </t>
  </si>
  <si>
    <t>Lợp tôn nhà quản lý dày 0,4mm, xà gồ thép hộp 40x80x1,5 và lát lại sân bằng gạch đỏ KT 40x40cm</t>
  </si>
  <si>
    <t>Lưới chắn rác bằng thép bị han rỉ</t>
  </si>
  <si>
    <t>Thay thế bổ sung phần hư hỏng</t>
  </si>
  <si>
    <t>Bể hút trạm bơm bị bồi lắng</t>
  </si>
  <si>
    <t>Lưới chắn rác bằng thép của 6 tổ máy bơm han rỉ thủng, dàn công tác bảo vệ an toàn han rỉ gẫy mọt hỏng</t>
  </si>
  <si>
    <t>Thay mới lưới chắn rác của 6 tổ máy và dàn công tác</t>
  </si>
  <si>
    <t>Hiện trạng lòng kênh đã bị bồi lắng với chiều dày 5-40 cm</t>
  </si>
  <si>
    <t>TB Xa Loan</t>
  </si>
  <si>
    <t>Trạm bơm Hoằng Long</t>
  </si>
  <si>
    <t>Trạm bơm Nguyệt Viên</t>
  </si>
  <si>
    <t>Trạm bơm Yên Vực</t>
  </si>
  <si>
    <t>Bu lông cắt đăng</t>
  </si>
  <si>
    <t>Trạm bơm Hoằng Lý</t>
  </si>
  <si>
    <t>Doăng mặt bích, bu lông bị hỏng</t>
  </si>
  <si>
    <t xml:space="preserve">Sửa chữa kênh + nạo vét </t>
  </si>
  <si>
    <t>Kênh Bắc Xa Loan đoạn K0+127-K0+136; K0+244-K0+250; K0+739-K0+755; K0+920-K0+930,2; K1+220-K1+229</t>
  </si>
  <si>
    <t>Tấm lát bị sạt lở xuống lòng kênh, đất mái kênh bị sạt</t>
  </si>
  <si>
    <t>Kênh Bắc Xa Loan đoạn K2+500 - K2+542 (sau cống B3)</t>
  </si>
  <si>
    <t>Tấm lát bị nứt vỡ, đất mái kênh sạt lở (2 bên bờ)</t>
  </si>
  <si>
    <t>Tháo dỡ tấm lát, đắp đất đoạn sạt trượt, đổ BT tấm lát thay thế</t>
  </si>
  <si>
    <t>Kênh trạm bơm Vực Bà đoạn  K0+960-K0+973,2</t>
  </si>
  <si>
    <t>Tường chắn bị nứt, nghiêng, tấm lát sụt lún</t>
  </si>
  <si>
    <t>Xây lại tường chắn, lát lại tấm lát, đổ BT khoá tấm, khoá mái</t>
  </si>
  <si>
    <t xml:space="preserve">Kênh Bắc Xa Loan đoạn K10+220 - K10+230; K10+350- K10+360; K10+430-K11+450; </t>
  </si>
  <si>
    <t>Kênh Đông TB Ba Đình</t>
  </si>
  <si>
    <t>Tường bị bong tróc, thanh dằng ngang bong tróc gẫy hỏng</t>
  </si>
  <si>
    <t>Trát lại tường hư hỏng, thay mới thanh giằng gẫy hỏng</t>
  </si>
  <si>
    <t>Sửa chữa kênh T1</t>
  </si>
  <si>
    <t>Kênh bị nghiêng</t>
  </si>
  <si>
    <t>Kênh bị vỡ</t>
  </si>
  <si>
    <t>Sửa chữa kênh Đông</t>
  </si>
  <si>
    <t>Kênh Tây đoạn K1+340-K2+045</t>
  </si>
  <si>
    <t>Đáy kênh bị bồi lắng</t>
  </si>
  <si>
    <t xml:space="preserve">Đáy kênh bồi lắng
 </t>
  </si>
  <si>
    <t>Cống Mộng Gường I</t>
  </si>
  <si>
    <t>Ba lăng xích</t>
  </si>
  <si>
    <t>Ổ khóa V7</t>
  </si>
  <si>
    <t>Cống T3</t>
  </si>
  <si>
    <t>Cống T4</t>
  </si>
  <si>
    <t>Cửa van bị kẹt han rỉ thủng, cáp tờ mọt hỏng</t>
  </si>
  <si>
    <t>Cống Mộng Giường 2</t>
  </si>
  <si>
    <t xml:space="preserve">Cửa sổ bằng gỗ mọt hỏng, cửa cuốn gẫy hỏng </t>
  </si>
  <si>
    <t>Thay mới cửa gỗ bằng cửa sắt, thay mới của cuốn nhà để phai dự phòng</t>
  </si>
  <si>
    <t>Nền sân cống bị sụt lún, bê tông bị nứt hỏng</t>
  </si>
  <si>
    <t>Đắp lại nền sân bằng đất đầm
 chặt, đổ lại bê tông sân</t>
  </si>
  <si>
    <t>Ổ khóa V3</t>
  </si>
  <si>
    <t>Cống xả tiêu TB Ba Đình</t>
  </si>
  <si>
    <t>Ổ khóa và bộ lai</t>
  </si>
  <si>
    <t>Mang cống và kênh dẫn nứt vỡ, bờ mái kênh sụt đất</t>
  </si>
  <si>
    <t>Dầm công tác bằng thép bị mọt rỉ công vanh, dàn đỡ ổ khoá hư hỏng</t>
  </si>
  <si>
    <t xml:space="preserve">Cửa van tự động cống số 1 han rỉ gẫy mọt, của van số 2 và 3 bị han rỉ </t>
  </si>
  <si>
    <t>Cống Văn Trường Thiện</t>
  </si>
  <si>
    <t>Lắp mới dàn và ổ khóa V3</t>
  </si>
  <si>
    <t>Thay thế mới</t>
  </si>
  <si>
    <t>Hệ thống cửa van han rỉ</t>
  </si>
  <si>
    <t>Toàn bộ trần nhà bị nứt dột, cổng bằng sắt bị han rỉ, nền nhà lát gạch hoa bong tróc lún, sân bê tông bong tróc</t>
  </si>
  <si>
    <t>Thay mới trát lại toàn bộ trần nhà bị nứt dột, thay sửa chữa mái chống nóng, trát lại cột cổng , sơn lại thép sắt bị han rỉ, Lát lại nền nhà lát gạch hoa bong tróc lún, đổ bê tong lại sân.</t>
  </si>
  <si>
    <t>Gia cố</t>
  </si>
  <si>
    <t>Khôi phục hồ sơ các hồ chứa: Mang Mang, Hón Chè, Đồng Mực, Rát, Đá Kẽm, Chòm Mọ</t>
  </si>
  <si>
    <t>Huyện Vĩnh Lộc và Thọ Xuân</t>
  </si>
  <si>
    <t>Viện Kỹ thuật công trình, Công ty cổ phần tư vấn xây dựng công trình Thủy lợi – Giao thông III Thanh Hóa, Công ty cổ phần tư vấn Tài nguyên và Môi trường Trung Nam</t>
  </si>
  <si>
    <t>Nguồn vốn sự nghiệp kinh tế ngân sách tỉnh (80% nhu cầu kinh phí); Nguồn huy động hợp pháp khác của Công ty TNHH MTV thủy lợi Nam Sông Mã Thanh Hóa (20% nhu cầu kinh phí).</t>
  </si>
  <si>
    <t>Công ty cổ phần tập đoàn Tân Hưng</t>
  </si>
  <si>
    <t>Nâng cấp trạm bơm tưới Lâm Thành, thị trấn Kim Tân</t>
  </si>
  <si>
    <t xml:space="preserve"> Lâm Thành, thị trấn Kim Tân, huyện Thạch Thành</t>
  </si>
  <si>
    <t>Công ty Cổ phần xây lắp Hoàng Thạch.</t>
  </si>
  <si>
    <t xml:space="preserve">Xây dựng lắp đặt 01 tổ máy bơm công suất Q=350m3 /h, 
Nhà trạm bơm 02 tầng, kích thước 5x,6x6,6m; Kè gia cố mái thượng lưu; Thay thế lắp đặt các thiết bị điện, đường dây cấp điện và phụ kiện; Xây dựng đập dâng; Hệ thống kênh tưới và công trình trên kênh. </t>
  </si>
  <si>
    <t>Nghị quyết số: 119/NQ-HĐND Thạch Thành, ngày 25 tháng 02 năm 2023 về việc quyết định chủ trương đầu tư Dự án: Nâng cấp trạm bơm tưới Lâm Thành, thị trấn Kim Tân, huyện Thạch Thành</t>
  </si>
  <si>
    <t>Bồi lắng nhẹ bể hút</t>
  </si>
  <si>
    <t>Bồi lắng nhẹ</t>
  </si>
  <si>
    <t xml:space="preserve">Xây dựng trạm bơm tưới Vĩnh Hùng </t>
  </si>
  <si>
    <t>Trên địa bàn các xã Vĩnh Hùng, Vĩnh Tân, Vĩnh Minh và Vĩnh Thịnh, huyện Vĩnh Lộc</t>
  </si>
  <si>
    <t>Liên danh Công ty cổ phần xây dựng Sơn Đào – Công ty cổ phần xây dựng và Đầu tư phát triển Nông thôn Miền Tây</t>
  </si>
  <si>
    <t>Xây dựng mới công trình đầu mối và kiên cố hệ thống kênh, gồm: Xây dựng mới trạm bơm tưới; hệ thống điện (đường dây và trạm biến áp); xây dựng mới khu quản lý; kiên cố 0,65km kênh chính đoạn đầu kênh, 2km kênh chính Bắc, 22,5km các kênh cấp 1 và công trình trên kênh. 
Tưới cho 1.320 ha</t>
  </si>
  <si>
    <t>số 3034/QĐ-UBND ngày 10/8/2018 của CT UBND tỉnh; số 3781/QĐ-UBND ngày 03/11/2022</t>
  </si>
  <si>
    <t>Công ty TNHH Tư vấn Xây dựng và Thương mại Bắc Miền Trung</t>
  </si>
  <si>
    <t>Hồ Khe Sình, xã Phú Nhuận</t>
  </si>
  <si>
    <t>Bề rộng mặt đập bé, hạ lưu đập chưa có thiết bị thoát nước, nước thấm mạnh từ thượng lưu về hạ lưu đập trên toàn tuyến đập làm cho khả năng tích nước hồ rất kém</t>
  </si>
  <si>
    <t>Khắc phục, sửa chữa đập đất; hoàn trả đường thi công kết hợp quản lý vận hành</t>
  </si>
  <si>
    <t>Hồ Đồng Giữa, xã Phượng Nghi</t>
  </si>
  <si>
    <t>Đập đất thấp, bề rộng mặt đập bé, mái thượng lưu bị sụt sạt, nhiều vị trí hình thành vách đứng, hàm ếch, nước lũ tràn qua đỉnh đập đất làm hạ lưu đập bị sạt trượt rất nghiệm trọng. Tràn xả lũ có bề rộng thoát lũ bé, hạ lưu tràn bị xói lở nghiêm trọng</t>
  </si>
  <si>
    <t>Cải tạo, nâng cấp đập đất; làm mới tràn xả lũ; làm mới cống lấy nước dưới đập; nạo vét lòng hồ; cải tạo, nâng cấp đường thi công kết hợp quản lý vận hành</t>
  </si>
  <si>
    <t>Hồ Hố Vạng, xã Cán Khê</t>
  </si>
  <si>
    <t>Đấp đất thấp, bề rộng mặt đập bé, mái thượng, hạ lưu đập bị xói lở; cống đóng không kín nước</t>
  </si>
  <si>
    <t>Cải tạo, nâng cấp đập đất; làm mới cống lấy nước dưới đập; cải tạo, nâng cấp tràn xả lũ; hoàn trả đường thi công kết hợp quản lý vận hành</t>
  </si>
  <si>
    <t>Hồ Cây Đa, xã Mậu Lâm</t>
  </si>
  <si>
    <t>Bề rộng đập bé, mái thượng lưu, hạ lưu đập bị xói lở nghiêm trọng; cống lấy nước bị lùng đáy, không có cửa van vận hành; tràn xả lũ là tràn đất, bề rộng tràn bé</t>
  </si>
  <si>
    <t>Cải tạo, nâng cấp đập đất, làm mới cống lấy nước dưới đập; làm mới tràn xả lũ; hoàn trả đường thi công kết hợp quản lý vận hành</t>
  </si>
  <si>
    <t>Đập đất dài khoảng 650m, bề rộng mặt đập trung bình rộng khoảng 2m đến 3,5m, mái thượng lưu chưa được gia cố; mặt khác, đập đất do không được đắp theo đúng quy trình nên bị thấm gây mất nước, mái thượng, hạ lưu bị sụt sạt, nhiều vị trí hình thành vách đứng, hàm ếch. Cống lấy nước bằng gạch xây, cống bị lùng mang, không có van điều tiết. Tràn xả lũ là tràn đá xây, bị nứt gãy, rò rỉ nước và không có bể tiêu năng gây mất an toàn cho công trình trong các đợt mưa, lũ. Tuyến kênh tưới (gồm 02 tuyến) dài khoảng 500m, hiện trạng 01 tuyến kênh đã được kiên cố dài khoảng 280m, tuyến còn lại là kênh đất, hiện tại bị sạt lở, độ dốc không đều làm hạn chế khả năng dẫn nước từ đầu mối về mặt ruộng. Tuyến đường quản lý vận hành từ đường liên thôn vào chân đập dài khoảng 400m, hiện tại là đường đất, mặt cắt nhỏ, gây khó khăn cho quá trình quản lý, vận hành đập</t>
  </si>
  <si>
    <t>Đầu tư cải tạo, nâng cấp đập đất; nạo vét lòng hồ; làm mới tràn xả lũ; làm mới cống lấy nước; kiên cố hoá kênh tưới và công trình trên kênh; cải tạo, nâng cấp đường thi công kết hợp đường quản lý vận hành</t>
  </si>
  <si>
    <t>Hồ Vân Thành, TT. Bến Sung</t>
  </si>
  <si>
    <t>Mái thượng lưu, hạ lưu bị sạt lở nghiệm trọng, nước thấm mạnh qua thân đập đất; tràn xả lũ là tràn đất, bề rộng tràn bé không đảm bảo khả năng thoát lũ; cống lấy nước bị lùng mang, không có cửa van vận hành</t>
  </si>
  <si>
    <t>Cải tạo, nâng cấp đập đất; làm mới tràn xả lũ; làm mới cống lấy nước dưới đập; cải tạo, nâng cấp đường thi công kết hợp quản lý vận hành</t>
  </si>
  <si>
    <t>Hồ Khe Tre, xã Phượng Nghi</t>
  </si>
  <si>
    <t>Đập đất, dài khoảng 200m, đập đất thấp, mái thượng lưu chưa được gia cố; mái thượng lưu bị sụt sạt, nhiều vị trí hình thành vách đứng, hàm ếch. Tràn xả lũ có bề rộng bé, không đủ bề rộng thoát lũ, gây mất an toàn cho công trình trong các đợt mưa lũ. Cống lấy nước bị lùng đáy, đóng không kín nước</t>
  </si>
  <si>
    <t>Đầu tư cải tạo, nâng cấp đập đất; nạo vét lòng hồ; cải tạo, nâng cấp tràn xả lũ; làm mới cống lấy nước dưới đập</t>
  </si>
  <si>
    <t>Trạm bơm Đồng nghiêm, xã Mậu Lâm</t>
  </si>
  <si>
    <t>Nhà trạm bơm xuống cấp hư hỏng nặng, dột, tường nứt.</t>
  </si>
  <si>
    <t>Trạm Bơm Phú Sơn, xã Phú Nhuận</t>
  </si>
  <si>
    <t>Nhà trạm bơm xuống cấp, tràn thu nước hư hỏng nặng</t>
  </si>
  <si>
    <t>Cải tạo nâng cấp nhà trạm bơm và làm tràn thu nước vào tram bơm</t>
  </si>
  <si>
    <t>Tuyến mương khu đồng Quảng Đại, xã Xuân Thái</t>
  </si>
  <si>
    <t>Chưa được kiên cố, bị sạt lỡ nhiều đoạn</t>
  </si>
  <si>
    <t>Tuyến mương đầu mối hồ Bái Đền, Thanh Trung, xã Thanh Kỳ</t>
  </si>
  <si>
    <t>Sạt lở, thủng đáy, nứt gãy nhiều vị trí</t>
  </si>
  <si>
    <t>Kênh đầu mối hồ Khe Dài xã Xuân Phúc</t>
  </si>
  <si>
    <t>Lùng đáy, nứt gãy, độ dốc không đề</t>
  </si>
  <si>
    <t>Ban QLDA ĐTXD Huyện Như Thanh</t>
  </si>
  <si>
    <t>Công ty Cổ phần sản xuất vật liệu và xây dựng H&amp;T</t>
  </si>
  <si>
    <t>Trạm bơm Hoằng Hợp</t>
  </si>
  <si>
    <t>Nhà bảo vệ trạm bơm xuống cấp, sụt lún nền; máy bơm xuống cấp khó vận hành; 02 van đáy máy bơm bị mòn khó vận hành</t>
  </si>
  <si>
    <t>Cống 3 cửa (Cống Gồm)</t>
  </si>
  <si>
    <t>Lan can bảo vệ giàn công tác bị nứt, gãy</t>
  </si>
  <si>
    <t>Cống Hội Triều</t>
  </si>
  <si>
    <t>01 phai cống bị nứt, gãy</t>
  </si>
  <si>
    <t>Thay thế 01 phai cống</t>
  </si>
  <si>
    <t>Ngân sách tỉnh hỗ trợ từ nguồn bảo vệ và phát triển đất lúa và nguồn huy động khác</t>
  </si>
  <si>
    <t>Bị vỡ do đắp bằng vật liệu sẵn có, tuyến kênh đất không đảm bảo đưa nước về vùng tưới</t>
  </si>
  <si>
    <t>Kiên cố đập và tuyến kênh</t>
  </si>
  <si>
    <t>Đập xây đá, thân đập rò rỉ nhiều vị trí gây ảnh hưởng đến quá trình vận hành</t>
  </si>
  <si>
    <t>Công ty cổ phần TV và XD Trường Sơn</t>
  </si>
  <si>
    <t>xã Lộc Thịnh</t>
  </si>
  <si>
    <t>UBND thị xã Nghi Sơn</t>
  </si>
  <si>
    <t>Ngân sách tỉnh hỗ trợ, ngân sách thị xã</t>
  </si>
  <si>
    <t>Nâng cấp tuyến kênh 235 (từ đường 4A đến sông Rào), xã Quảng Hùng, thành phố Sầm Sơn</t>
  </si>
  <si>
    <t>824/QĐ-UBND ngày 06/03/2023</t>
  </si>
  <si>
    <t>Ngân sách thành phố và các nguồn huy động hợp pháp khác</t>
  </si>
  <si>
    <t>1. Tuyến kênh mương Nổi (đoạn từ tượng đài liệt sỹ đến chợ), xã Quảng Hùng; chiều dài tuyến khoảng L=1.200m; kích thước kênh dự kiến BxHtb=(0,7x1,0)m ; kết cấu tưởng kênh xây gạch, đáy bằng bê tông xi măng               
2. Tuyến kênh Mà Đa với chiều dài khoảng 560m, dự kiến kích thước kênh Bxh=(2x1,2)m (đầu tư theo hiện trạng), tuyến kênh BTCT M250, đáy kênh dày 20cm, bê tông lót M100 dày 10cm; tường kênh dày 20cm.                       
3.Tuyến kênh mương Nổi (đoạn từ kênh Bắc đến kênh Hùng Bình) với chiều dài khoảng 900m, dự kiến kích thước kênh Bxh=(2x1,2)m (đầu tư theo hiện trạng), tuyến kênh BTCTM250, đáy kênh dày 20cm, bê tông lót M100 dày 10cm; tường kênh dày 20cm</t>
  </si>
  <si>
    <t xml:space="preserve">khởi công ngày 7/9/2023 </t>
  </si>
  <si>
    <t>6091/QĐ-UBND ngày 07/12/2022</t>
  </si>
  <si>
    <t>Ngân sách tỉnh hỗ trợ 7 tỷ đồng từ nguồn bảo vệ, phát triển đất trồng lúa (theo văn bản số 997/TB-STC ngày 28/02/2022 của Sở Tài chính), ngân sách thành phố và các nguồn huy động hợp pháp khác</t>
  </si>
  <si>
    <t>BQLDA đầu tư xây dựng huyện Thiệu Hoá</t>
  </si>
  <si>
    <t>Xã Thiệu Thành</t>
  </si>
  <si>
    <t>Bờ đập đất, mái thượng lưu đập nhiều đoạn bị sạt trượt, thân đập bị rò rĩ; Tràn xả lũ bị sut lún; lòng hồ bị bồi lắng khả năng tích nước kém</t>
  </si>
  <si>
    <t>Sửa chữa, nâng cấp Đập đất: Nâng cấp bờ đập, xử lý sụt lún , chống thấm; Làm mới tràn xả lũ;</t>
  </si>
  <si>
    <t>Đập Bai Bò ( Đập Bò Cung xã Thanh Phong</t>
  </si>
  <si>
    <t>Thân đập bị xuống cấp nghiêm trọng hai bên vai đập phần hạ lưu bị sạt trượt hư hỏng nặng</t>
  </si>
  <si>
    <t>Ngân sách tỉnh hỗ trợ năm 2023</t>
  </si>
  <si>
    <t>Đập Trung Tiến</t>
  </si>
  <si>
    <t xml:space="preserve">Đập Mương Uì </t>
  </si>
  <si>
    <t xml:space="preserve">Đập Mương Dán </t>
  </si>
  <si>
    <t>Đập Mương Sành</t>
  </si>
  <si>
    <t xml:space="preserve">Đập Mương Phung </t>
  </si>
  <si>
    <t>Đập mương Anh Đài</t>
  </si>
  <si>
    <t>Hủ hỏng thân đập và 25m kênh mương</t>
  </si>
  <si>
    <t>nâng cấp sửa chữa 25m kênh, sửa chửa lại thân đập và nối dài thêm kênh mương khoảng 500m</t>
  </si>
  <si>
    <t>Đạp mương Nà Kham</t>
  </si>
  <si>
    <t>Hủ hỏng thân đập và 30 m kênh mương</t>
  </si>
  <si>
    <t>nâng cấp sửa chữa 30m kênh, sửa chửa lại thân đập và nối dài thêm kênh mương khoảng 800m</t>
  </si>
  <si>
    <t>Đập mương Co Há</t>
  </si>
  <si>
    <t>Hủ hỏng thân đâp và 20 m kênh mương</t>
  </si>
  <si>
    <t>Đập Ngọc Thung</t>
  </si>
  <si>
    <t>Xã Cẩm Quý</t>
  </si>
  <si>
    <t>Hồ Bì Bùng 1</t>
  </si>
  <si>
    <t>Hồ Bì Bùng 2</t>
  </si>
  <si>
    <t>Hở cống, nứt mặt đập, sạt lở mái đập thượng lưu</t>
  </si>
  <si>
    <t>Sạt lở</t>
  </si>
  <si>
    <t>Nâng cấp hồ Chuông xã hà Lĩnh</t>
  </si>
  <si>
    <t>Nâng cấp hồ Mùng Tám xã Hà Giang</t>
  </si>
  <si>
    <t>Kênh tiêu Hà Đông đoạn qua thị trấn, Yến Sơn</t>
  </si>
  <si>
    <t>3164/QĐ ngày 03/8/2023</t>
  </si>
  <si>
    <t>Hồ Bai Than</t>
  </si>
  <si>
    <t>xã Cát Tân</t>
  </si>
  <si>
    <t>Hồ Quảng Đại</t>
  </si>
  <si>
    <t>Xã Xuân Thái</t>
  </si>
  <si>
    <t>Mái thượng lưu, hạ lưu bị sát trượt, tràn xả lũ xỏi lở; cống lấy nước rỉ nước</t>
  </si>
  <si>
    <t xml:space="preserve">Xã Cẩm Lương </t>
  </si>
  <si>
    <t>Đập đất, cống, tràn xuống cấp</t>
  </si>
  <si>
    <t>HTXDVNN Cẩm Lương</t>
  </si>
  <si>
    <t>Hồ Bãi Hai, xã Mậu Lâm</t>
  </si>
  <si>
    <t>Đập đất, dài khoảng 900m, đập đất thấp, bề rộng mặt đập bé, mái thượng, hạ lưu bị sụt sạt, nhiều vị trí hình thành vách đứng, hàm ếch, do đập đất đắp thủ công và không được đầm chặt nên nước thấm qua thân đập chảy về phía hạ lưu đập. Tràn xả lũ bằng bê tông, trong các đợt mưa lũ do tràn xả lũ có bề rộng bé, không đảm bảo khả năng thoát lũ nên nước tràn qua đỉnh đập đất làm xói lở hạ lưu đập, gây mất an toàn cho công trình. Cống lấy nước bằng ống bê tông, vận hành bằng ổ khoá đặt phía thượng lưu đập, cống đóng không kín nước. Kênh tưới dài khoảng 1km, trong đó đoạn kênh đất có chiều dài khoảng 0,5km bị bồi lắng, độ dốc không đều làm hạn chế quá trình dẫn nước từ đầu mối về mặt ruộng</t>
  </si>
  <si>
    <t xml:space="preserve">Cải tạo, nâng cấp đập đất; làm mới tràn xả lũ; làm mới cống lấy nước dưới đập; nạo vét lòng hồ; kiên cố hoá kênh tưới; cải tạo, nâng cấp đường thi công kết hợp quản lý vận hành.   </t>
  </si>
  <si>
    <t>Mương xây gạch rò rỉ</t>
  </si>
  <si>
    <t>Cống bị vỡ, mương đất rò rỉ</t>
  </si>
  <si>
    <t>Cống bị vỡ, rò rỉ nước</t>
  </si>
  <si>
    <t>Hồ Lặp</t>
  </si>
  <si>
    <t>Lòng hồ bồi lắng, mương đất rò rỉ</t>
  </si>
  <si>
    <t>Nạo vét lòng hồ, kiên cố 500m mương</t>
  </si>
  <si>
    <t>Kiên cố 300m</t>
  </si>
  <si>
    <t>Kiên cố 100m</t>
  </si>
  <si>
    <t>Sửa cống, kiên cố 60m mương</t>
  </si>
  <si>
    <t>Sửa cống</t>
  </si>
  <si>
    <t>Đập Cốc</t>
  </si>
  <si>
    <t xml:space="preserve">Lòng hồ bồi lắng, mương xây đá xuống cấp </t>
  </si>
  <si>
    <t>Nạo vét lòng hồ, nâng cấp 150m mương</t>
  </si>
  <si>
    <t>Đập Bến Mó</t>
  </si>
  <si>
    <t xml:space="preserve">Bồi lắng </t>
  </si>
  <si>
    <t>Đập Khi</t>
  </si>
  <si>
    <t>Đập đất, mương đất rò rỉ</t>
  </si>
  <si>
    <t>Kiên cố đập, mương</t>
  </si>
  <si>
    <t>Đập bị lũ cuốn trôi</t>
  </si>
  <si>
    <t>Đập dài 21x0,4x2m bị sói lở, mương xây đá rò rỉ</t>
  </si>
  <si>
    <t>Sửa chữa đập, 400m mương</t>
  </si>
  <si>
    <t xml:space="preserve">Đập mương Cộn </t>
  </si>
  <si>
    <t>Đập kè bằng đá bị hư hỏng</t>
  </si>
  <si>
    <t>Đập kè đá bị hư hỏng</t>
  </si>
  <si>
    <t>Xây mới đập, mương</t>
  </si>
  <si>
    <t xml:space="preserve">Mương Bai Đống </t>
  </si>
  <si>
    <t>Kiên cố  1000m</t>
  </si>
  <si>
    <t>Kiên cố 600m</t>
  </si>
  <si>
    <t>Mương xây xuống cấp 1380m</t>
  </si>
  <si>
    <t>Kiên cố 70m</t>
  </si>
  <si>
    <t xml:space="preserve">Mương Đại Lạn </t>
  </si>
  <si>
    <t>Mương xây gạch, mương đất  rò rỉ, xuống cấp 1600m</t>
  </si>
  <si>
    <t>70m mương đất rò rỉ</t>
  </si>
  <si>
    <t>Mương Đập Đốc</t>
  </si>
  <si>
    <t>Kiên cố 500m</t>
  </si>
  <si>
    <t>Mương Chiềng Vang</t>
  </si>
  <si>
    <t>Mương La Ca</t>
  </si>
  <si>
    <t>Mương Táo huối</t>
  </si>
  <si>
    <t>Kiên cố 2000m</t>
  </si>
  <si>
    <t>Mương đập Cao</t>
  </si>
  <si>
    <t>Mương Khà</t>
  </si>
  <si>
    <t>Mương Bai Mỗ</t>
  </si>
  <si>
    <t>Mương TB Mốt đọi</t>
  </si>
  <si>
    <t>Mương hồ Đèn</t>
  </si>
  <si>
    <t>Mương đập Võ</t>
  </si>
  <si>
    <t>Mương đất rò rỉ, sạt lở taluy âm 30x2x2,5m</t>
  </si>
  <si>
    <t>Mương đất rò rỉ 240m</t>
  </si>
  <si>
    <t>Mương sạt lở taluy âm 12m</t>
  </si>
  <si>
    <t>Kiên cố 600m, gia cố bờ taluy</t>
  </si>
  <si>
    <t>Kiên cố 240m</t>
  </si>
  <si>
    <t>TỔNG HỢP KẾT QUẢ KIỂM TRA CÔNG TRÌNH SAU LŨ NĂM 2024</t>
  </si>
  <si>
    <t xml:space="preserve">Ngân sách tỉnh  </t>
  </si>
  <si>
    <t>Ban QLDA</t>
  </si>
  <si>
    <t>Nâng cấp, sửa chữa đập, hồ Bo Dướn, thôn Tổ Lè, xã Văn Nho, huyện Bá Thước</t>
  </si>
  <si>
    <t>Đầu tư xây dựng đập đất, tràn xả lũ, cống lấy nước, kênh tưới và đường thi công kết hợp quản lý vận hành, nạo vét lòng hồ.</t>
  </si>
  <si>
    <t>Hợp đồng số 38/2023/HĐ-TCXD ngày 15/11/2023 - Tiến độ 12 tháng - KC: 20/11/2023 - Dự kiến HT: 20/11/2024</t>
  </si>
  <si>
    <t>QĐ 3418/QĐ-UBND ngày 16/10/2023</t>
  </si>
  <si>
    <t xml:space="preserve">Nâng cấp, sửa chữa hồ, đập, mương Mó Sướng, xã Lương Trung, huyện Bá Thước
</t>
  </si>
  <si>
    <t>Xã Lương Trung</t>
  </si>
  <si>
    <t>Công ty cổ phần XD TM Quang Vinh</t>
  </si>
  <si>
    <t xml:space="preserve">Bao gồm hạng mục đập, tràn xả lũ, cống lấy nước, nạo vét lòng hồ, đường thi công kết hợp quản lý vận hành, kênh tưới.
</t>
  </si>
  <si>
    <t>Hợp đồng số 18/2024/HĐXD ngày 09/9/2024
- Tiến độ 10 tháng
- KC: 18/9/2024
- Dự kiến HT: 18/7/2025"</t>
  </si>
  <si>
    <t>QĐ số 2461/QĐ-UBND ngày 15/7/2024</t>
  </si>
  <si>
    <t xml:space="preserve">Ngân sách tỉnh </t>
  </si>
  <si>
    <t>Công ty cổ phần đầu tư xây dựng Việt Hưng</t>
  </si>
  <si>
    <t>Công ty TNHH xây dựng thủy lợi Trường Sơn</t>
  </si>
  <si>
    <t xml:space="preserve">Tên công trình </t>
  </si>
  <si>
    <t>Địa điểm 
xây dựng</t>
  </si>
  <si>
    <t>Đơn vị quản
lý sử dụng</t>
  </si>
  <si>
    <t>Nhiệm vụ
 công trình</t>
  </si>
  <si>
    <t>Quy mô, thông số kỹ thuật</t>
  </si>
  <si>
    <t>Hiện trạng</t>
  </si>
  <si>
    <t>Biện pháp khắc phục</t>
  </si>
  <si>
    <t>Đánh giá kết quả thực hiện PCTT năm 2023</t>
  </si>
  <si>
    <t>CỐNG DƯỚI ĐÊ HUYỆN NGA SƠN</t>
  </si>
  <si>
    <t>Nga Tân</t>
  </si>
  <si>
    <t>Chi nhánh TL Nga Sơn</t>
  </si>
  <si>
    <t>Tiêu</t>
  </si>
  <si>
    <t>bxh = 3,15x3,35</t>
  </si>
  <si>
    <t>Bệ đỡ ổ khóa hư hỏng, khó khăn vận hành</t>
  </si>
  <si>
    <t>Đang được
sửa chữa</t>
  </si>
  <si>
    <t>Đảm bảo</t>
  </si>
  <si>
    <t>Nga Thủy</t>
  </si>
  <si>
    <t>bxh = 2,5x3,4</t>
  </si>
  <si>
    <t>Cửa 1 phai hư goăng, tấm ép và goăng bị bong. Cửa 2 phai hèm phai bị hở</t>
  </si>
  <si>
    <t xml:space="preserve">Sửa chữa thay thế gioăng cửa van </t>
  </si>
  <si>
    <t>Cống Văn Thắng</t>
  </si>
  <si>
    <t>Nga Thắng</t>
  </si>
  <si>
    <t>Tưới, tiêu</t>
  </si>
  <si>
    <t>bxh =2x(2,2x3,4)</t>
  </si>
  <si>
    <t>Hư hỏng, 
xuống cấp</t>
  </si>
  <si>
    <t>Sở nông nghiệp Thanh hóa đang xây dựng cống mới</t>
  </si>
  <si>
    <t>Cống xả tiêu 
TB Nga Thắng</t>
  </si>
  <si>
    <t>bxh = (1,5x2,65)</t>
  </si>
  <si>
    <t>Bình thường</t>
  </si>
  <si>
    <t>Cống Hội Kê</t>
  </si>
  <si>
    <t>Nga Lĩnh</t>
  </si>
  <si>
    <t>Hạt QL đê điều Hà Trung</t>
  </si>
  <si>
    <t>bxh =(1,2x1,2)</t>
  </si>
  <si>
    <t>Cống Giải Huấn</t>
  </si>
  <si>
    <t>bxh = (1,2x1,2)</t>
  </si>
  <si>
    <t>Cống Hói Đò</t>
  </si>
  <si>
    <t>bxh =(0,6x0,6)</t>
  </si>
  <si>
    <t>Cống Quai Sy</t>
  </si>
  <si>
    <t>Nga Nhân</t>
  </si>
  <si>
    <t>bxh =(2x2,5)</t>
  </si>
  <si>
    <t>Cống Thanh Lãng 1</t>
  </si>
  <si>
    <t>Nga Thạch</t>
  </si>
  <si>
    <t>Cống Thanh Lãng 2</t>
  </si>
  <si>
    <t>bxh =(1,3x1,6)</t>
  </si>
  <si>
    <t>Cống Thanh Lãng 3</t>
  </si>
  <si>
    <t>bxh =(2x2)</t>
  </si>
  <si>
    <t>Cống Hậu Trạch 1</t>
  </si>
  <si>
    <t>bxh =(1,9x2,74)</t>
  </si>
  <si>
    <t>Cống Hậu Trạch 2</t>
  </si>
  <si>
    <t>bxh =(1,85x1,9)</t>
  </si>
  <si>
    <t>Cống Phương Phú</t>
  </si>
  <si>
    <t>bxh =(1,45x2,2)</t>
  </si>
  <si>
    <t>Cống Bảy Mẫu</t>
  </si>
  <si>
    <t>Nga Bạch</t>
  </si>
  <si>
    <t>bxh =(1,2x1,6)</t>
  </si>
  <si>
    <t>Cống Hoa Tuệ</t>
  </si>
  <si>
    <t>bxh =2x(1,4x1,6)</t>
  </si>
  <si>
    <t>Cống Hoàng Long 1</t>
  </si>
  <si>
    <t>Xã Nga Thủy</t>
  </si>
  <si>
    <t>bxh =2x(1,3x1,9)</t>
  </si>
  <si>
    <t>Cửa van bị đứt chốt, gãy quai, han rỉ  không vận hành được.</t>
  </si>
  <si>
    <t>Sửa chữa 
tai cửa van</t>
  </si>
  <si>
    <t>Cống Hoàng Long 2</t>
  </si>
  <si>
    <t>bxh = (2,5x2,8)</t>
  </si>
  <si>
    <t>Cống Tiến Giáp</t>
  </si>
  <si>
    <t>Nga Tiến</t>
  </si>
  <si>
    <t>Xã Nga Tiến</t>
  </si>
  <si>
    <t>bxh = (2,0x 2,5)</t>
  </si>
  <si>
    <t>Cống Tiến Thành</t>
  </si>
  <si>
    <t>bxh = (2x2,5)</t>
  </si>
  <si>
    <t>Cống Tiến An</t>
  </si>
  <si>
    <t>Nga Thái</t>
  </si>
  <si>
    <t>Xã Nga Thái</t>
  </si>
  <si>
    <t>bxh =2x(2x2,5)</t>
  </si>
  <si>
    <t>Cống Bạ Tình</t>
  </si>
  <si>
    <t>Cống Trường Sơn</t>
  </si>
  <si>
    <t>bxh =(3x2,5)</t>
  </si>
  <si>
    <t>Cống Bộ Đội</t>
  </si>
  <si>
    <t>bxh =(2,2x2,5)</t>
  </si>
  <si>
    <t>Cống Điền Tư</t>
  </si>
  <si>
    <t>Cống Phát Hải mới</t>
  </si>
  <si>
    <t>Nga Phú</t>
  </si>
  <si>
    <t>Xã Nga Phú</t>
  </si>
  <si>
    <t>bxh=2x(1,8x2,5)</t>
  </si>
  <si>
    <t>Mất ổ khóa, lan can thép bi han rỉ, bậc lên xuống bi lún nghiêng</t>
  </si>
  <si>
    <t>Cống ông Ngọ</t>
  </si>
  <si>
    <t>bxh=(1,5x3,6)</t>
  </si>
  <si>
    <t xml:space="preserve">Cống ngắn, lùng mang, lún nứt tường cánh hạ lưu </t>
  </si>
  <si>
    <t>Cống Phát Hải cũ</t>
  </si>
  <si>
    <t>Hoành triệt vĩnh viễn</t>
  </si>
  <si>
    <t>Cống Tân Thịnh</t>
  </si>
  <si>
    <t>Tưới, Tiêu</t>
  </si>
  <si>
    <t>bxh=2x(1,7x2,3)</t>
  </si>
  <si>
    <t xml:space="preserve">MÊt ty cöa æ kho¸, tÊm l¸t phÝa s«ng bÞ nøt vì, lan can cÇu c«ng t¸c bÞ søt trßi thÐp, cöa rß rØ, CÉu lªn cÇu c«ng t¸c bÞ g·y mÊt, dÇm cÇu c«ng t¸c bÞ nøt vì bª t«ng. </t>
  </si>
  <si>
    <t>Sửa lại cống</t>
  </si>
  <si>
    <t>Cống Phong Phú</t>
  </si>
  <si>
    <t>bxh=(1,45x2,5)</t>
  </si>
  <si>
    <t>Hèm phai, tường cánh, tường đầu, thân cống lún nứt, lùng mang, rò rỉ cánh cửa</t>
  </si>
  <si>
    <t>Cống Lò Mật</t>
  </si>
  <si>
    <t>Cống Cây Đa</t>
  </si>
  <si>
    <t>Nga Điền</t>
  </si>
  <si>
    <t>Xã Nga Điền</t>
  </si>
  <si>
    <t>bxh=(1,4x1,4)</t>
  </si>
  <si>
    <t xml:space="preserve">Cống Đình </t>
  </si>
  <si>
    <t>bxh=(1,6x2,2)</t>
  </si>
  <si>
    <t>Cống Chùa</t>
  </si>
  <si>
    <t>bxh=(1,5x2,0)</t>
  </si>
  <si>
    <t>Cống Ông Nam</t>
  </si>
  <si>
    <t>bxh=(1,0x1,0)</t>
  </si>
  <si>
    <t>Cống Bãi Nghè</t>
  </si>
  <si>
    <t>bxh=(1,2x1,2)</t>
  </si>
  <si>
    <t>Cống Ủy ban</t>
  </si>
  <si>
    <t>bxh=(1,3x2,3)</t>
  </si>
  <si>
    <t>Cống Trạm xá</t>
  </si>
  <si>
    <t>bxh=(1,0*1,0)</t>
  </si>
  <si>
    <t>Cống Ba Bì</t>
  </si>
  <si>
    <t>bxh=(2,1x3,3)</t>
  </si>
  <si>
    <t>Cống Đình (xóm 4)</t>
  </si>
  <si>
    <t>bxh=(2x2,2)</t>
  </si>
  <si>
    <t>Cống Nam Hoành</t>
  </si>
  <si>
    <t>bxh=(1,2x1,4)</t>
  </si>
  <si>
    <t>Cống Trí Cú</t>
  </si>
  <si>
    <t>Cống Trung</t>
  </si>
  <si>
    <t>bxh=(1,15x1,45)</t>
  </si>
  <si>
    <t>Cống Khóa</t>
  </si>
  <si>
    <t>Ba Đình</t>
  </si>
  <si>
    <t>bxh=(1,36x2,15)</t>
  </si>
  <si>
    <t>Cống trạm bơm</t>
  </si>
  <si>
    <t>bxh=(1,0x1,2)</t>
  </si>
  <si>
    <t>Cống Mỹ Thành</t>
  </si>
  <si>
    <t>Nga Vịnh</t>
  </si>
  <si>
    <t>bxh=(1,0x1,58)</t>
  </si>
  <si>
    <t>bxh=3x(2x2)</t>
  </si>
  <si>
    <t>3 bộ chuyển đổi tốc độ của ổ khóa V5; Cửa van tự động số 1,2,3 bị kẹt, han rỉ, gẫy mọt hư hỏng; tường cánh hạ lưu bị sạt đá; mái nhà quản lý bị ngấm dột</t>
  </si>
  <si>
    <t>Sửa chữa lại bộ tời cửa van, cửa van, tường cánh, sửa chữa mái nhà quản lý</t>
  </si>
  <si>
    <t>Cống Thôn 3</t>
  </si>
  <si>
    <t>bxh=(1,25x2,0)</t>
  </si>
  <si>
    <t>Cống Tuân Đạo</t>
  </si>
  <si>
    <t>bxh=(1,47x2,2)</t>
  </si>
  <si>
    <t>Cống Nghi Vịnh</t>
  </si>
  <si>
    <t>bxh=(1,35x1,8)</t>
  </si>
  <si>
    <t>Cống Ngồ</t>
  </si>
  <si>
    <t>Nga Trường</t>
  </si>
  <si>
    <t>bxh=(1,1x1,9)</t>
  </si>
  <si>
    <t>Cống Ngũ Kiên</t>
  </si>
  <si>
    <t>Nga Thiện</t>
  </si>
  <si>
    <t>bxh=(1,25x0,75)</t>
  </si>
  <si>
    <t>Cống Phá Hội</t>
  </si>
  <si>
    <t>bxh=2x(1,05x1,7)</t>
  </si>
  <si>
    <t>Cống Trạm bơm</t>
  </si>
  <si>
    <t>bxh=(1,5x2,5)</t>
  </si>
  <si>
    <t>Cống tháo nước núi</t>
  </si>
  <si>
    <r>
      <t>F</t>
    </r>
    <r>
      <rPr>
        <sz val="12"/>
        <rFont val="Times New Roman"/>
        <family val="1"/>
      </rPr>
      <t xml:space="preserve"> = 0,8m</t>
    </r>
  </si>
  <si>
    <t>CỐNG TIÊU LỚN DO CHI NHÁNH THỦY LỢI NGA SƠN QUẢN LÝ</t>
  </si>
  <si>
    <t>Cống Mộng Giường 1</t>
  </si>
  <si>
    <t>Nga Liên</t>
  </si>
  <si>
    <t>bxh=4x(2,48x2,5)</t>
  </si>
  <si>
    <t>bxh=3x(4x3,4)</t>
  </si>
  <si>
    <t>Sân bê tông hạ lưu cống bị sụt; cửa sổ nhà hầm gỗ đã bị hư; cửa cuốn nhà hầm bị hư không thể cuốn lên được</t>
  </si>
  <si>
    <t>Sửa chữa lại sân hạ lưu, cửa sổ, cửa  cuốn nhà hầm</t>
  </si>
  <si>
    <t>Cống xả tiêu Xa Loan</t>
  </si>
  <si>
    <t>Nga Văn</t>
  </si>
  <si>
    <t>bxh=2x(1,5x2,5)</t>
  </si>
  <si>
    <t>Cống đầu kênh Ngang Bắc</t>
  </si>
  <si>
    <t>bxh=(2,7x2,4)</t>
  </si>
  <si>
    <t>Cống Điều tiết Dún</t>
  </si>
  <si>
    <t>Nga Yên</t>
  </si>
  <si>
    <t>Tưới</t>
  </si>
  <si>
    <t>Cống Điều tiết Nga Thành</t>
  </si>
  <si>
    <t>Nga Thành</t>
  </si>
  <si>
    <t xml:space="preserve">Cống điều tiết ông Thi
kênh Bắc </t>
  </si>
  <si>
    <t>Nga An</t>
  </si>
  <si>
    <t xml:space="preserve">Cống điều tiết Nga Mỹ
kênh Nam </t>
  </si>
  <si>
    <t>Nga Mỹ</t>
  </si>
  <si>
    <t xml:space="preserve">Cống điều tiết Sao Sa kênh Nam </t>
  </si>
  <si>
    <t xml:space="preserve">Cống điều tiết N8 kênh Nam </t>
  </si>
  <si>
    <t xml:space="preserve">Cống điều tiết Nga Thạch kênh Nam </t>
  </si>
  <si>
    <t>Cống lấy nước trạm 
bơm Nga Tiến</t>
  </si>
  <si>
    <t>Cống lấy nước trạm 
bơm Nga Tân</t>
  </si>
  <si>
    <t>Cống đầu kênh Ngang Nam</t>
  </si>
  <si>
    <t>Nga Thanh</t>
  </si>
  <si>
    <t>bxh=(2,0x3,0)</t>
  </si>
  <si>
    <t>Cống Khe Niễng</t>
  </si>
  <si>
    <t>bxh=4(1,5x2)</t>
  </si>
  <si>
    <t>bxh=(2,2x2,4)</t>
  </si>
  <si>
    <t>CỐNG NỘI ĐỒNG THUỘC XÃ QUẢN LÝ</t>
  </si>
  <si>
    <t>Cống ông Tơ</t>
  </si>
  <si>
    <t>Xã Nga Thanh</t>
  </si>
  <si>
    <t>bxh=(2,2x3)</t>
  </si>
  <si>
    <t>Cống Miều</t>
  </si>
  <si>
    <t>bxh=(1,7x2)</t>
  </si>
  <si>
    <t>Cống ông Đường Lược</t>
  </si>
  <si>
    <t>bxh=(2,2x2,3)</t>
  </si>
  <si>
    <t>Cống Thổ</t>
  </si>
  <si>
    <t>Cống vườn chùa bắc</t>
  </si>
  <si>
    <t>bxh=(1,8x2,5)</t>
  </si>
  <si>
    <t>Cống vườn chùa nam</t>
  </si>
  <si>
    <t>Cống Đồng Mậu</t>
  </si>
  <si>
    <t>Cống Núi Sến</t>
  </si>
  <si>
    <t>Cống Điền Hộ</t>
  </si>
  <si>
    <t>Dầm công tác bằng thép bị mọt rỉ công vanh</t>
  </si>
  <si>
    <t>Sửa chữa lại 
dầm công tác</t>
  </si>
  <si>
    <t>bxh=(2,5x3)</t>
  </si>
  <si>
    <t>Cống tiêu Bà Chiêm</t>
  </si>
  <si>
    <t>Thị Trấn</t>
  </si>
  <si>
    <t>bxh=(1,5x2)</t>
  </si>
  <si>
    <t xml:space="preserve">Cống tiêu luồn (ông Thường) kênh nam </t>
  </si>
  <si>
    <t>bxh=2x(2x2,5)</t>
  </si>
  <si>
    <t>2 ổ khoá V5 bi vỡ, 
ty bị mòn biến dạng.</t>
  </si>
  <si>
    <t>Sửa chữa 2 ổ khóa V5</t>
  </si>
  <si>
    <t>Cống Cầu Rờm</t>
  </si>
  <si>
    <t>Cống Ông Tơ</t>
  </si>
  <si>
    <t>Cống Ông Miều</t>
  </si>
  <si>
    <t>Cống Chùa Hà</t>
  </si>
  <si>
    <t>Nga Trung</t>
  </si>
  <si>
    <t>bxh=3(1,5x1,9)</t>
  </si>
  <si>
    <t>Cống gần Từ Thức</t>
  </si>
  <si>
    <t>Nga Giáp</t>
  </si>
  <si>
    <t>Cống Đ. Tiết Cũi Hùm</t>
  </si>
  <si>
    <t>bxh=2(1,5x2,0)</t>
  </si>
  <si>
    <t>Cống ông Sơ</t>
  </si>
  <si>
    <t>bxh=2(1,5x2,5)</t>
  </si>
  <si>
    <t>Cống ông Tần</t>
  </si>
  <si>
    <t>Cống Đ. Tiết Chăn Nuôi</t>
  </si>
  <si>
    <t>bxh=2(2,5x3,0)</t>
  </si>
  <si>
    <t>Cống ông Thuyết</t>
  </si>
  <si>
    <t>Cống Hưng Long 1
 (ông Trùm Điền)</t>
  </si>
  <si>
    <t>Cống ông Gia</t>
  </si>
  <si>
    <t>bxh=(1,6x1,6)</t>
  </si>
  <si>
    <t>Cống Hưng Long 2</t>
  </si>
  <si>
    <t>HỆ THỐNG KÊNH TƯỚI TIÊU CHÍNH</t>
  </si>
  <si>
    <t>Kênh Bắc TB Xa Loan</t>
  </si>
  <si>
    <t>Dọc tuyến kênh đã xuất hiện những điểm sạt lở tấm xuống lòng kênh, bồi lắng</t>
  </si>
  <si>
    <t>Lát đá khan chít mạch sau đó lát lại tấm đổ lại khóa mái, nạo vét</t>
  </si>
  <si>
    <t>Kªnh B1, B2, B4, B5b</t>
  </si>
  <si>
    <t>Bị vỡ bê tông khóa mái cục bộ trên toàn tuyến, bồi lắng</t>
  </si>
  <si>
    <t>Sửa chữa khóa
mái, nạo vét</t>
  </si>
  <si>
    <t>Kênh Nam TB Xa Loan</t>
  </si>
  <si>
    <t>Kênh N1, N4</t>
  </si>
  <si>
    <t>Kênh T. bơm Vực Bà</t>
  </si>
  <si>
    <t xml:space="preserve">Kênh trục T3 </t>
  </si>
  <si>
    <t>L = 3.200m</t>
  </si>
  <si>
    <t>Bèo bồng mọc nhiều</t>
  </si>
  <si>
    <t>Vớt bèo</t>
  </si>
  <si>
    <t>Kênh Cầu Đen</t>
  </si>
  <si>
    <t>Nga Liên, Nga Tiến</t>
  </si>
  <si>
    <t>L = 2.500m</t>
  </si>
  <si>
    <t>Kênh Giáp An Thái</t>
  </si>
  <si>
    <t>Nga Giáp, Nga An, Nga Thái</t>
  </si>
  <si>
    <t>L = 4.650m</t>
  </si>
  <si>
    <t>Kênh Điền Tư</t>
  </si>
  <si>
    <t>K. Văn Trường Thiện</t>
  </si>
  <si>
    <t>Nga Thiện, Nga Trường,
Nga Văn</t>
  </si>
  <si>
    <t>L = 4.450m</t>
  </si>
  <si>
    <t>Một số vị trí bèo bồng mọc nhiều, đáy kênh bị bồi lắng</t>
  </si>
  <si>
    <t>Vớt bèo, nạo vét</t>
  </si>
  <si>
    <t>Kênh Đình Vịnh</t>
  </si>
  <si>
    <t>Ba Đình, Nga Vịnh</t>
  </si>
  <si>
    <t>Kênh Đình Thắng</t>
  </si>
  <si>
    <t>Ba Đình, Nga Thắng</t>
  </si>
  <si>
    <t>K Cầu Mè Hói Ráng</t>
  </si>
  <si>
    <t>Nga Lĩnh, Nga Nhân</t>
  </si>
  <si>
    <t>L = 3.891m</t>
  </si>
  <si>
    <t>Kênh Hoa Tuệ</t>
  </si>
  <si>
    <t>L = 2.450m</t>
  </si>
  <si>
    <t>Kênh Cầu Huyền</t>
  </si>
  <si>
    <t>Nga Giáp, Nga Hải</t>
  </si>
  <si>
    <t>Kênh Cầu Cúp</t>
  </si>
  <si>
    <t>Nga Thiện, Nga Trường, 
Nga Yên</t>
  </si>
  <si>
    <t>L = 4.200m</t>
  </si>
  <si>
    <t>Kênh Sao Sa</t>
  </si>
  <si>
    <t>Nga Lĩnh, Nga Nhân, 
Nga Bạch, Nga Trung</t>
  </si>
  <si>
    <t>L = 3.650m</t>
  </si>
  <si>
    <t>Kênh Ngang Bắc</t>
  </si>
  <si>
    <t>Nga Thanh, Nga Thủy</t>
  </si>
  <si>
    <t>L = 7950m</t>
  </si>
  <si>
    <t>Kênh Ngang Nam</t>
  </si>
  <si>
    <t>Nga Phú, Nga Thái, 
Nga Liên, Nga Tiến</t>
  </si>
  <si>
    <t>L = 4.834m</t>
  </si>
  <si>
    <t>Kênh Tiến Thành</t>
  </si>
  <si>
    <t>L = 2.400m</t>
  </si>
  <si>
    <t>Kênh Tiến An</t>
  </si>
  <si>
    <t>Kênh Lê Mã Lương</t>
  </si>
  <si>
    <t>Nga Văn, Nga Trường</t>
  </si>
  <si>
    <t>L = 5.560m</t>
  </si>
  <si>
    <t>HỆ THỐNG TRẠM BƠM TƯỚI TIÊU CHÍNH</t>
  </si>
  <si>
    <t>Q=24.000m3/h</t>
  </si>
  <si>
    <t>TB Nga Điền 1</t>
  </si>
  <si>
    <t>Q=1.000m3/h</t>
  </si>
  <si>
    <t>Lưới chắn rác bằng tre luồng bị hư hỏng, Bể hút bị bồi lắng. Phần cơ điện: ống bơm han rỉ, thủng</t>
  </si>
  <si>
    <t>Thay mới Lưới chắn rác bằng tre luồng bị hư hỏng, Nạo vét bể hút bị bồi lắng; đánh rỉ sơn lại ống bơm</t>
  </si>
  <si>
    <t>Q=2.000m3/h</t>
  </si>
  <si>
    <t>TB Nga Phú</t>
  </si>
  <si>
    <t>Q=6.000m3/h</t>
  </si>
  <si>
    <t>Lưới chắn rác bằng tre luồng bị hư hỏng, Bể hút bị bồi lắng. Phần cơ điện : ống bơm han rỉ</t>
  </si>
  <si>
    <t>Thay mới Lưới chắn rác bằng tre luồng bị hư hỏng, Nạo vét bể hút bị bồi lắng Phần cơ điện : đánh rỉ sơn lại ống bơm</t>
  </si>
  <si>
    <t>Q=15.000m3/h</t>
  </si>
  <si>
    <t>Sân và bậc lên xuống nhà quản lý bị sụt lún;  bậc lên xuống bể xả bị sạt, bể nước mưa bị dột</t>
  </si>
  <si>
    <t>Sử chữa lại sân nhà quản lý, bể hút, bể nước mưa</t>
  </si>
  <si>
    <t>TB tưới Nga Vịnh</t>
  </si>
  <si>
    <t>Q=4.800m3/h</t>
  </si>
  <si>
    <t>Bể xả TB tưới nứt dộn, cống qua đường nứt. Bể hút bị bồi lắng, lưới chắn rác bằng tre luồng mục nát. Phần cơ điện: Hệ thống ống bơm bị han rỉ</t>
  </si>
  <si>
    <t>Sửa chữa bể xả TB tưới nứt dộn, cống qua đường nứt. Nạo vét bể hút bị bồi lắng, Thay mới lưới chắn rác bằng tre luồng mục nát</t>
  </si>
  <si>
    <t>TB tiêu Nga Vịnh</t>
  </si>
  <si>
    <t>Q=5.000m3/h</t>
  </si>
  <si>
    <t>Hệ thống ống bơm bị han rỉ</t>
  </si>
  <si>
    <t>Sơn lại hệ thống ống bơm bị han rỉ</t>
  </si>
  <si>
    <t>Q=4.000m3/h</t>
  </si>
  <si>
    <t>Nền đặt ống hút  phía bể hút bị sạt lở, kênh đầu mối ngay cống điều tiết nứt ngang mái kênh</t>
  </si>
  <si>
    <t>Sửa chữa lại nền đặt ống hút, kênh đầu mối</t>
  </si>
  <si>
    <t>Q=8.000m3/h</t>
  </si>
  <si>
    <t>Lưới chắn rác bằng tre luồng bị hư hỏng, Bể hút bị bồi lắng</t>
  </si>
  <si>
    <t>Thay mới Lưới chắn rác bằng tre luồng bị hư hỏng, Nạo vét Bể hút bị bồi lắng</t>
  </si>
  <si>
    <t>TB tiêu Nga Thắng</t>
  </si>
  <si>
    <t>Q=25.000m3/h</t>
  </si>
  <si>
    <t>TB giã chiến Nga Thắng</t>
  </si>
  <si>
    <t>Q=3.600m3/h</t>
  </si>
  <si>
    <t>Hệ thống ống bơm
 bị han rỉ</t>
  </si>
  <si>
    <t>Sơn lại ống bơm</t>
  </si>
  <si>
    <t>Q=17.500m3/h</t>
  </si>
  <si>
    <t>Tấm lát và khóa mái bờ hữu bể hút bị sạt lở với chiều dài L=15m, Nhà vệ sinh hỏng cửa, hàng rào khu quản lý nứt đổ, lưới chắn rác bằng thép hư hỏng, cống bể xả bằng thép mục nát</t>
  </si>
  <si>
    <t>Sửa chữa lại mái bể hút; Sửa chữa Nhà vệ sinh, hàng rào khu quản lý, lưới chắn rác bể xả bằng thép mục nát</t>
  </si>
  <si>
    <t>TB Nga Tân</t>
  </si>
  <si>
    <t>Q=4.200m3/h</t>
  </si>
  <si>
    <t>Q=2.800m3/h</t>
  </si>
  <si>
    <t>Nhà quản lý tường nhà bị lún nứt, Lưới 
chắn rác bằng tre luồng bị hư hỏng;  Phần cơ điện : ống bơm han rỉ</t>
  </si>
  <si>
    <t>Sửa chữa Nhà quản lý tường nhà 
bị lún nứt, Thay mới Lưới chắn rác bằng tre luồng bị hư hỏng; Sơn lại hệ thống ống bơm</t>
  </si>
  <si>
    <t>Lưới chắn rác bằng tre luồng bị hư hỏng, Phần cơ điện : Hệ thống ông bơm bị han rỉ</t>
  </si>
  <si>
    <t>Thay mới Lưới chắn rác bằng tre luồng bị hư hỏng, Phần cơ điện : Sơn lại hệ thống ông bơm bị han rỉ</t>
  </si>
  <si>
    <t>KIỂM TRA CÔNG TRÌNH SAU LŨ NĂM 2024</t>
  </si>
  <si>
    <t>(Kèm theo Công văn số:          /SNN&amp;PTNT-TL ngày      /     /2023 của Sở Nông nghiệp)</t>
  </si>
  <si>
    <t>Cống đầu mối TB Ba Đình</t>
  </si>
  <si>
    <t>Hiện tại bậc đứng để vận hành là tường cống nhỏ không phù hợp, cống vận hành khó, đề nghị tấm đan BTCT KT(2,0x0,5x0,1) gác lên tường cống lấy chỗ đứng vận hành cống</t>
  </si>
  <si>
    <t>Dàn công tác, dàn đỡ ổ khóa han rỉ mọt hỏng</t>
  </si>
  <si>
    <t>Cống Hói ráng</t>
  </si>
  <si>
    <t>Dầm công tác bằng thép bị mọt rỉ công vanh, dàn đỡ ổ khoá hư hỏng, cửa van bê tông nứt hỏng thủng</t>
  </si>
  <si>
    <t>Bể nước mưa sinh hoạt nứt hỏng, tường rào phía bắc lún đổ nghiêng</t>
  </si>
  <si>
    <t>Sửa chữa mái chống nóng</t>
  </si>
  <si>
    <t>Bể xả trạm bơm nứt dộn, cống qua đường nứt</t>
  </si>
  <si>
    <t>Bể hút trạm bơm hiện trạng lòng kênh đã bị bồi lắng với chiều dày 30-40 cm</t>
  </si>
  <si>
    <t>Hiện trạng lòng kênh đã bị bồi lắng với chiều dày 25-30 cm</t>
  </si>
  <si>
    <t>Hiện trạng lòng kênh đã bị bồi lắng với chiều dày 30-35 cm</t>
  </si>
  <si>
    <t>Cống lấy nước Bể hút TB Nga Thiện</t>
  </si>
  <si>
    <t>Cống xả tiêu TB Nga Thiện</t>
  </si>
  <si>
    <t>Chi nhánh thủy lợi 
Nga Sơn</t>
  </si>
  <si>
    <t xml:space="preserve">Đắp đất, đổ BT mái kênh, mang cống </t>
  </si>
  <si>
    <t>Kênh Nam Xa Loan Đoạn K0+156-K0+163,2;K0+180-K0+186,6; K5+520-524,2; K5+450 - K5+480</t>
  </si>
  <si>
    <t>Kênh B12 đoạn K0+46 - K0+736, đoạn K0+810 - K1+180</t>
  </si>
  <si>
    <t>Kênh B4 đoạn K1+200 - K0+205</t>
  </si>
  <si>
    <t xml:space="preserve">Tám lát bị sạt và trượt ra khỏi khoá mái </t>
  </si>
  <si>
    <t>Sửa chữa mái thượng lưu đập chính Hồ Sậy</t>
  </si>
  <si>
    <t>+ Phía thượng lưu đập chính có 15 tấm đan BTĐS KT(80*80*8)cm đang bị nứt vỡ và đẩy trôi làm mất ổn định mái thượng lưu đập chính..</t>
  </si>
  <si>
    <t>Đổ tấm đan BTCT KT(80*80*8)cm và lát tấm đan theo mái thượng lưu cũ đập chính.</t>
  </si>
  <si>
    <t>Nạo vét cống tràn và thượng lưu tràn xả lũ Hồ Sậy</t>
  </si>
  <si>
    <t>Nạo vét bùn đất bồi lắng trong cống tràn bằng thủ công; Nạo vét thượng lưu tràn xả lũ bằng máy đào gầu   ≤ 0,4m3; khối lượng nạo vét được vận chuyện ra khỏi phạm vi công trình</t>
  </si>
  <si>
    <t>Xử lý xói hạ lưu tràn xả lũ Hồ Tà Xăng</t>
  </si>
  <si>
    <t>Tràn xả lũ - Hồ Hón Cò</t>
  </si>
  <si>
    <t>Tràn xả lũ bị lùng đáy, nước chảy thành dòng về phía hạ lưu, nước ra trong, làm ảnh hưởng đến việc tích nước phục vụ sản xuất nông nghiệp.</t>
  </si>
  <si>
    <t>Lòng hồ Rủn bèo và rau muống mọc rất nhiều, dày đặc, làm giảm khả năng tiêu thoát lũ và tích trữ nước của hồ, tổng khối lượng 165000 m2</t>
  </si>
  <si>
    <t>Lòng hồ bị bồi lắng nhiều làm giảm khả năng tích trữ nước của hồ</t>
  </si>
  <si>
    <t>Hiện tại: Đập chính thân đập chưa phát hiện thấm, vật thoát nước làm việc bình thường, công trình đảm bảo an toàn; Đập phụ số 1 thân đập ổn định không phát hiện sạt, lún, thấm, cách 40m phía tả nhà van xuất hiện 5 tổ mối nhỏ đương kính 40cm; Đập phụ số 2, tràn xã lũ, cống lấy nước làm việc bình thường</t>
  </si>
  <si>
    <t>Hiện tại: Đập chính xuất hiện vết thấm tiếp giáp nhà van cống Long Hưng ( MN thấm từ cao trình +18.72 trở lên); Thượng lưu phía hữu cống Long Hưng có 20 tấm lát mái bị sụt lún, trong đó có 15 tấm lát mái KT (80*80*8)cm bị hư hỏng;  Đập phụ, Tràn xã lũ; Cống lấy nước làm việc bình thường</t>
  </si>
  <si>
    <t xml:space="preserve">Xử lý thấm </t>
  </si>
  <si>
    <t xml:space="preserve">Bên hữu tràn, cách tràn 20m xuất hiện 3 tổ mối đường kính 60 cm </t>
  </si>
  <si>
    <t xml:space="preserve">Xử lý các tổ mối </t>
  </si>
  <si>
    <t>Xử lý các tổ mối trên hồ Nội Sơn</t>
  </si>
  <si>
    <t>Xử lý thấm đập phụ hồ Yên Mỹ</t>
  </si>
  <si>
    <t>Làm tầng lọc ngược tại 5 vị trí thấm. Dưới cùng là vải lọc, đá 1*0.5, đá 1*2 trên cùng là đá hộc 30cm</t>
  </si>
  <si>
    <t>Làm hàng rào dây thép gai bảo vệ khu quản lý hồ Bòng Bòng</t>
  </si>
  <si>
    <t>Nạo vét bể hút và kênh dẫn vào bể hút trạm bơm Khe Dứa</t>
  </si>
  <si>
    <t>Đào kênh dẫn vào cống lấy nước dưới đập hồ Khe Trầu (T+H)</t>
  </si>
  <si>
    <t>Nạo vét kênh dẫn thượng lưu cống lấy nước dưới đập hồ Thạch Luyện</t>
  </si>
  <si>
    <t>Sửa chữa kênh dẫn sau bể tiêu năng số 2 tràn xả lũ hồ Khe Nhòi</t>
  </si>
  <si>
    <t>Kênh dẫn thượng lưu tràn xả lũ hồ Bến Mẩy</t>
  </si>
  <si>
    <t>Sửa chữa ổ khóa Cống lấy nước hồ Trung Tọa</t>
  </si>
  <si>
    <t>Sửa chữa ổ khóa Cống lấy nước hồ Bai Lim</t>
  </si>
  <si>
    <t>Cửa cống van côn ổ khoá V1 đóng mở nặng, cống đóng không kín nước, nước trào ngược dọc theo ti cống</t>
  </si>
  <si>
    <t>Sửa chữa ổ khóa Cống lấy nước hồ Bai Sơn</t>
  </si>
  <si>
    <t>Xử lý xói lở hạ lưu tràn Bai Ao, nạo vét đất bể tiêu năg</t>
  </si>
  <si>
    <t>Ảnh hưởng của mưa bão số 8 năm 2021 đã làm xói trôi hoàn toàn phần đất đắp ở rãnh năm 2020. Hiện tại vị trí xói lở rộng từ (3,5-4,5)m, sâu từ (1-:-1,5) m, dài 26,5m tính từ vị trí rãnh cũ (cách cống qua đường 23m) về phía tràn. Năm 2021 chi nhánh đã cấp vật tư ép taluy hai bên mái đoạn xói lở. Hiện nay vị trí xói lở đã mở rộng thêm 7m về phía tràn.</t>
  </si>
  <si>
    <t>Thuê máy ép mái taly sau tràn Bai Ao, xếp 06 rọ đá vị trí xói lở, đào xúc đất bể tiêu năng ra khỏi Công Trình</t>
  </si>
  <si>
    <t>Đổ bê tông M200 trám đáy rãnh thoát nước cơ hạ lưu đập hồ Bai Sơn</t>
  </si>
  <si>
    <t>Rãnh thoát nước cơ hạ lưu đập 40m đáy rãnh thấp bị trũng nước</t>
  </si>
  <si>
    <t>Đổ bù BTXM M200 dày trung bình 5cm đáy rãnh</t>
  </si>
  <si>
    <t>Trám chít tấm đan thượng lưu đập dâng nước hồ Trung Tọa</t>
  </si>
  <si>
    <t>Trám chít lại tấm lát thượng lưu đập</t>
  </si>
  <si>
    <t>Xử lý xói lở bờ hữu thượng lưu tràn xả lũ hồ Đồng Tiến</t>
  </si>
  <si>
    <t>Bờ hữu phía thượng lưu trản xả lũ hồ Đồng Tiến bị xói lở một đoạn dài 40m, bờ đất cao (1-1,8)m. Hiện tại bờ đất tương đối ổn định, chưa có dấu hiệu phát sinh thêm.</t>
  </si>
  <si>
    <t>Đóng cọc tre chiều dài L=2m, cọc cách cọc 20cm dọc bờ hữu thượng lưu tràn xả lũ để giữ đất.</t>
  </si>
  <si>
    <t>Xử lý thấm đập phụ số 1 hồ Duồng Cốc</t>
  </si>
  <si>
    <t>Xử lý thấm mái hạ lưu đập phụ số 1</t>
  </si>
  <si>
    <t>Khoan phụt bằng dung dịch vữa xi măng PCB40 + dung dịch sét Bentonite bằng máy khoan tự hành Fi 105mm, chiều sâu khoan là 12m/hố, chiều sâu phụt là 8m/hố.</t>
  </si>
  <si>
    <t>Sửa chữa đập phụ số 2 hồ Duồng Cốc</t>
  </si>
  <si>
    <t>Bổ sung đất đắp áp trúc mái thượng, hạ lưu. lát mái thượng lưu. Làm tầng lọc chân mái hạ lưu.</t>
  </si>
  <si>
    <t>Cống đầu kênh chính A hồ Duồng Cốc</t>
  </si>
  <si>
    <t>hiện nay cống bị lùng mang cống làm sạt lở phần đất đắp bảo vệ thân cống</t>
  </si>
  <si>
    <t>Đào và đắp lại 2 bên mang cống bị lùng; đổ bê tông đáy và tường cống, BT M200 đá 1x2 t/c dày 10cm và trát lại tường cánh thượng và hạ lưu cống</t>
  </si>
  <si>
    <t>Hồ Bồ Kết</t>
  </si>
  <si>
    <t>Mái hạ lưu có 25 vị trí thấm kéo dài toàn tuyến đập, mức độ thấm khác nhau từ thấm ướt đến thấm chảy thành dòng, nước chảy ra trong.</t>
  </si>
  <si>
    <t>Xử lý thấm</t>
  </si>
  <si>
    <t xml:space="preserve"> Khi bị hư hỏng thì không có van sữa chữa sự cố. Để cống vận hành an toàn cần thiết phải lắp trêm 1 van côn phía sau van côn hiện tại.</t>
  </si>
  <si>
    <t>Sửa chữa xử lý rò rỉ cống lấy nước dưới đập hồ Vũng Sú</t>
  </si>
  <si>
    <t>Đóng cống không kín nước, mức độ rò rỉ lớn gây tổn thất lượng nước hồ</t>
  </si>
  <si>
    <t>Thời điểm mực nước hồ xuống thấp thực hiện kiểm tra, sửa chữa xử lý rò rỉ cống lấy nước dưới đập hồ Vũng Sú</t>
  </si>
  <si>
    <t>Sơn cửa tràn và con phai tràn xả lũ hồ Đồng Chùa</t>
  </si>
  <si>
    <t>Làm lan can hai bên tường hạ lưu tràn xả lũ hồ Đồng Chùa</t>
  </si>
  <si>
    <t>- Hai bên tường hạ lưu tràn xả lũ chưa được lắp đặt lan can gây mất an toàn.</t>
  </si>
  <si>
    <t>Làm lan can hai bên tường</t>
  </si>
  <si>
    <t>Sơn lan can thép nhà vận hành hồ Đồng Chùa</t>
  </si>
  <si>
    <t>Mái thượng lưu đập hồ Đồng Chùa</t>
  </si>
  <si>
    <t>Xử lý thấm hồ Xuân Thành (Thường Xuân)</t>
  </si>
  <si>
    <t>Mái hạ lưu có 9 vùng thấm, các vùng thấm từ (+45.50)m  trở lên dọc theo mái từ (1,0 -:- 2,5)m và kéo dài toàn tuyến đập, tổng chiều dài chiều dài L= 180,6m, nước thấm ra làm ướt mái gây sình lầy</t>
  </si>
  <si>
    <t xml:space="preserve">Làm tầng lọc và rãnh lọc ngược vùng thấm theo hình thức áp mái với chiều dày lớp cát thô là 20cm, lớp đá 1x2 là 20cm, lớp đá hộc là 30cm tại các vị trí trên đến giáp mái đá cũ. </t>
  </si>
  <si>
    <t>Lắp van cổng ty nổi D400cm hồ Làng Lụt</t>
  </si>
  <si>
    <t>Hiện nay phía ngoài phần bể tiêu năng lòng sông Chu đoạn lòng sông giáp cống 3 cửa kéo dài về phía giữa đập khoảng 80m, với diện tích khoảng 650 m2, đã bị xói trôi toàn bộ phần đá hộc và các cấu kiện bê tông chống xói, tạo hố xói sâu trung bình từ (2-3)m. Cần được gia cố chống xói để đảm bảo ổn định cho phần bể tiêu năng và thân đập Bái Thượng</t>
  </si>
  <si>
    <t xml:space="preserve"> - Đổ cấu kiện bê tông chống xói đá 1x2 M200; tứ diện đều a= 2m; P= 2400 kg và sau đó, thả các cấu kiện BTĐS vào các hố xói của bể tiêu năng.</t>
  </si>
  <si>
    <t>Trong quá trình bơm nước phục vụ sản xuất mực nược kênh tiêu xuống thấp không đủ nước cho một trong hai trạm bơm Thái Bình và Thái Sơn</t>
  </si>
  <si>
    <t>Đập dâng nước tại K3+855</t>
  </si>
  <si>
    <t>Khối bê tông giữa và bờ hữu bị nghiêng, mái kênh bờ hữu tiếp giáp với đập bị sạt lở hoàn toàn, tiêu năng bằng đất xói sâu.</t>
  </si>
  <si>
    <t>Đập dâng nước trên kênh tiêu Trung Thanh tại K1+300 lâu nay để dâng nước tưới UBND xã đã xây tạm hai trụ bằng gạch xây hai bên bờ kênh, chắn đập bằng ván, không có tiêu năng.</t>
  </si>
  <si>
    <t>Đập Thọ Thảo tại K0+600: Hiện tại 02 cánh cửa cống bị bong rổ lớp bê tông. Bê tông mái thượng lưu bị bong tróc hư hỏng</t>
  </si>
  <si>
    <t>Đập Văn Giáo tại K0+500: Hiện tại đất đắp thân đập bị lún sụt. Tường mố trụ hai bên và trụ giữa thân đập bằng đá xây bị bong lỡ, sụt hổng gây rò rỉ nước. Bê tông mái và đáy thượng lưu có chiều dài L = 3m bị lùng sạt. Đáy sân tiêu năng hạ lưu bằng BT bị nứt gẫy, vỡ hỏng. Hạ lưu đập hai bên tường cánh bằng đá xây bị nứt gẫy, đất đắp bị lùng sạt; Phần mái đất từ cống tiêu qua đường đến Cầu Giao thông có chiều dài L = 7,5m đất bị lùng sạt. Phần đáy và tường đầu cống tiêu qua đường  bị nứt, gẫy sập.</t>
  </si>
  <si>
    <t>Hiện tại đập Cây Sơn trên kênh tiêu Xuân Bảng đất đắp thân đập phía hạ lưu bờ tả bị lún sụt</t>
  </si>
  <si>
    <t>Sửa chữa đập đá xây phía hữu đập Bai Tộ</t>
  </si>
  <si>
    <t>Vị trí tràn bê tông phía hữu đập lớp vữa trát nứt nẻ, nước lùng qua thân đập, bể tiêu năng bị xói sâu trung bình 8cm, diện tích 8m2. Tường chắn bể bị xói trôi:</t>
  </si>
  <si>
    <t>Đổ bê tông M200, đá 1x2 bọc phần thân đập hư hỏng, trám chit sân tiêu năng</t>
  </si>
  <si>
    <t>Trong quá trình hoạt động, sân tiêu năng bị xói lở, bong lốc nhiều vị trí.</t>
  </si>
  <si>
    <t>Hiện nay thân đập bị nước thấm qua, một số vị trí nước chảy thành dòng.</t>
  </si>
  <si>
    <t>Thượng lưu đập bị bồi lấp bùn lẫn sỏi đá</t>
  </si>
  <si>
    <t>Nạo vét bùn lẫn sỏi đá thượng lưu đập</t>
  </si>
  <si>
    <t>Sửa chữa đập Tén Tằn</t>
  </si>
  <si>
    <t>Trong quá trình phục vụ sản xuất đất, cát sỏi từ thượng nguồn theo dòng chảy về bồi lấp tại vị trí thượng lưu đập và trong lòng kênh</t>
  </si>
  <si>
    <t>Xếp lại rọ đá</t>
  </si>
  <si>
    <t xml:space="preserve"> Bể hút bị bùn đất bồi lắng từ (0,6 -:- 0,8)m; kênh dẫn trạm bơm bị bùn đất bồi lắng từ (0,7 -:- 1,1)m, nên trạm bơm chỉ vận hành ổn định trong thời gian mực nước Sông Chu từ cao trình +16.60m trở lên</t>
  </si>
  <si>
    <t>Đào, vét khối lượng bùn đất bị bồi lắng bằng thủ công , cự ly vận chuyển 30m; khối lượng bùn đất nạo vét được vận chuyển ra khỏi phạm vi công trình</t>
  </si>
  <si>
    <t xml:space="preserve">Toàn bộ tường bao mặt trong, mặt ngoài, trần nhà bị bay màu hoen ố, loang lỗ. Cửa đi với KT(1,2*2,1)m và 03 bộ cửa sổ KT(1,0*1,2)m bằng gỗ nhóm IV bị mục mại, hư hỏng. </t>
  </si>
  <si>
    <t>+ Tường bao mặt trong, mặt ngoài quét vôi 1 nước trắng, 2 nước màu.
+ Trần nhà quét vôi 3 nước trắng.
+ Thay thế toàn bộ cửa đi, cửa sổ gỗ bằng cửa đi, cửa sổ với kết cấu khung thép hộp mạ kẽm (25*50) dày 1,4mm, bưng mặt tôn dày 5mm theo kích thước cũ.</t>
  </si>
  <si>
    <t xml:space="preserve">Toàn bộ tường bao mặt trong, mặt ngoài và trần nhà bị bay màu hoen ố, loang lỗ. 
</t>
  </si>
  <si>
    <t>+ Tường bao mặt trong, mặt ngoài quét vôi 1 nước trắng, 2 nước màu.
+ Trần nhà quét vôi 3 nước trắng.
+ Tường gạch lợp mái chống nóng quét 3 nước xi măng</t>
  </si>
  <si>
    <t>Duy tu, sửa chữa trạm bơm tưới Kênh Nam</t>
  </si>
  <si>
    <t>Duy tu, sửa chữa trạm bơm tiêu Xuân Trường</t>
  </si>
  <si>
    <t>Thay thế cửa vào, cửa sổ nhà máy TB Dân Ái</t>
  </si>
  <si>
    <t>Bể hút, kênh dẫn, kênh tưới Trạm bơm Thái Sơn</t>
  </si>
  <si>
    <t>Nhà máy, bể hút, kênh dẫn, kênh tưới Trạm bơm Thái Bình</t>
  </si>
  <si>
    <t>Thay thế cửa vào, cửa sổ nhà máy TB Thái Bình</t>
  </si>
  <si>
    <t>Cửa vào, bể hút, kênh dẫn Trạm bơm Thiệu Hòa</t>
  </si>
  <si>
    <t>Cửa vào, bể hút, kênh dẫn, kênh tưới Trạm bơm Thiệu Dương</t>
  </si>
  <si>
    <t>Hệ thống đường dây điện ánh sáng làm việc, vận hành, bảo vệ: lớp cách điện của dây dẫn điện bị bong tróc nhiều chỗ; 03 bình PCCC đã sử dụng; bảng tiêu lệnh, nội qui PCCC bị mờ.</t>
  </si>
  <si>
    <t>Thay mới đường dây điện ánh sáng làm việc, vận hành, bảo vệ; Thay mới 03 bình PCCC; bảng tiêu lệnh, nội qui PCCC.</t>
  </si>
  <si>
    <t>Lưới chắn rác kênh dẫn bể hút làm bằng lưới thép B40 han rỉ gãy hỏng; Cửa chính, cửa sổ cánh cửa làm bằng gỗ bị mục, bản lề han rỉ gãy hỏng; Đường ống hút ống bơm thép f 300x2500 số 2 han rỉ thủng châm kim (đã hàn vá); Đường ống xả ống bơm thép f 300x2500 số 2,3 han rỉ thủng châm kim (đã hàn vá)</t>
  </si>
  <si>
    <t>Hệ thống đường dây điện ánh sáng làm việc, vận hành, bảo vệ: lớp cách điện của dây dẫn điện bị bong tróc nhiều chỗ; Bảng tiêu lệnh, nội quy PCCC</t>
  </si>
  <si>
    <t>Đường ống xả ống bơm thép f 300x 2500 số 1 han rỉ có hiện tượng thủng; Hệ thống đường dây điện ánh sáng làm việc, vận hành,bảo vệ dây dẫn điện chấp nối và bong chóc lớp vỏ nhựa cách điện; Lưới chắn rác kênh dẫn bể hút làm băng thép lưới B40 han rỉ gãy hỏng</t>
  </si>
  <si>
    <t>Thay thế vật tư, phụ tùng các tổ máy bơm; Hệ thống đường dây điện ánh sáng, làm việc, vận hành</t>
  </si>
  <si>
    <t>Biển báo, biển cấm, nguy hiển chưa có; Bảng tiêu lệnh, nội qui PCCC chưa có; Trang bị dụng cụ sửa chữa Chưa có.  03 cầu chì rơi SI-35KV bị mòn chân đế, khi đóng cắt hay bị rơi xuống mặt máy biến áp</t>
  </si>
  <si>
    <t>Nhà máy, nhà quản lý trạm bơm Thiệu Hòa</t>
  </si>
  <si>
    <t>Khu nhà quản lý gồm 5 phòng, mái lợp tôn. Chiều dài nhà L=13m,chiều rộng b=6,0m , tổng diện tích nhà là 78 m2; Trần nhà lớp vữa bị bong tróc cục bộ, rêu mốc, thấm; Toàn bộ tường trong và ngoài nhà bị bong tróc, rêu mốc; Sàn nhà lát gạch bát KT(20x20)cm bị lún, nứt vỡ hư hỏng; Cửa sổ, cửa ra vào bằng gỗ bọ mọt rỗng, nứt gãy; Sân bê tông trước va bên nhà bị lún, nứt, bong tróc; Tường rào, trụ cổng bị nghiêng, nứt có đoạn bị đổ hoàn toàn</t>
  </si>
  <si>
    <t>Nhà máy, nhà quản lý trạm bơm Thái Sơn</t>
  </si>
  <si>
    <t>Mái nhà lợp bằng tấm fibro xi măng bị nứt, vỡ ; Đòn tay, vì kèo bằng gỗ, luồng bị mọt rỗng</t>
  </si>
  <si>
    <t>Sửa chữa nhà máy trạm bơm Thái Sơn</t>
  </si>
  <si>
    <t>Trần nhà quản lý trạm bơm bằng bê tông bị nứt, thấm. Nhà quản lý chật hẹp, sân chưa có mái che để xe cho công nhân vận hành</t>
  </si>
  <si>
    <t>Xây mới tường rào bảo vệ với tổng chiều dài 36m bằng gạch không nung</t>
  </si>
  <si>
    <t xml:space="preserve">Lăp dựng 5 Cửa sổ mới KT(0,8x1,2)m (khung bằng thép hộp cn) pano tôn dập dày 1mm </t>
  </si>
  <si>
    <t>Từ K0+100 - K0+245(H) bờ tả là BT, bờ hữu và đáy là đá lát khan, K0+245 - K0+300 2 bờ và đáy đều là đá lát khan; lớp vữa XM bề mặt và mái đá lát không chít mạch, đá bị lở, nước thấm qua bờ</t>
  </si>
  <si>
    <t xml:space="preserve"> - Đoạn từ K0+100 - K0+245: Đổ bê tông ốp mái kênh và đáy kênh  BT M200 đá (1x2)cm tại chỗ dày 10cm
 - Đoạn từ K0+245 -K0+300: Đổ BT mái kênh, đáy kênh bê tông M200 đá 1x2 tại chỗ, dày 10cm</t>
  </si>
  <si>
    <t>Đào lộ thiên cống, phá dỡ cống cũ, đổ BT đáy cống, lắp đặt cống bê tông li tâm mới, đắp đất, đầm nén; làm lưới chắn rác</t>
  </si>
  <si>
    <t>Nhà quản lý TB xây dựng đã lâu, mái nhà lợp nằng fibroximang bị hỏng, vỡ, đòn tay bằng luồng gãy, hỏng gây thấm, dột khi mùa mưa; nóng vào mùa hè</t>
  </si>
  <si>
    <t>Thay dây điện dây trục (2x2,5), L=25m, dây bóng (2x1), L=50m</t>
  </si>
  <si>
    <t>Tại khu vực trạm bơm có một số thiết bị máy bơm dự phòng đang để ngoài trời, chưa có mái che dẫn đến han gỉ</t>
  </si>
  <si>
    <t>Đường vào khu quản lý trạm bơm giáp bên ao, kè đá. Hiện tại đá kè bị long lở làm sạt đất nền đường, bê tông nền đường hỏng, vỡ</t>
  </si>
  <si>
    <t>Phá dỡ mái kè phía ao; xây móng, tường kè lại đường, đắp đất gia cố nền đường, đổ bê tông nền đường</t>
  </si>
  <si>
    <t>Đổ giằng tường, lắp vì kèo thép hộp, mái tôn chống thấm, chống dột. Gia công cửa đi, cửa sổ mới bằng khung bằng thép hộp, pano tôn dập</t>
  </si>
  <si>
    <t>Đổ BT sân trước nhà máy, làm cổng TB</t>
  </si>
  <si>
    <t>Chưa có lưới chắn rác, đang sử dụng tạm cây luồng để chắn rác</t>
  </si>
  <si>
    <t>Xử lý lùng, sạt cống vào bể hút TB Đông Yên</t>
  </si>
  <si>
    <t>Nhà cấp 4C, diện tích (4,7x4,8)m2 cao 4,0m mái ngói bị thủng dột, nền nhà máy thấp, đòn tay, rui mè bằng luồng bị mọt; Chưa có sân, đường vào, bậc lên xuống; Cửa sổ, cửa đi nhà máy bằng gỗ đã bị mọt</t>
  </si>
  <si>
    <t>Cho sửa chữa lại nhà trạm bơm; Tôn nền, đổ bê tông nền nhà, sân, đường vào, bậc lên xuống</t>
  </si>
  <si>
    <t>Tường bể hút phá tả bị đổ</t>
  </si>
  <si>
    <t>Đề nghị sửa chữa lại đường dây hạ thế đường điện TB Quảng Tâm</t>
  </si>
  <si>
    <t>2 bộ cửa sổ gỗ pano KT (1,25x1,0) bị mọt, cong vênh, bản lề xộc xệch</t>
  </si>
  <si>
    <t>Nhà máy 18m2 nhà lợp mái fibroximang có nhiều chỗ bị hư hỏng cần được sửa chữa</t>
  </si>
  <si>
    <t>Tháo dỡ mái cũ, phá dỡ tường xây, xây tường thu hồi, đổ BT tường thu hồi, trát tường VXM M100, gia công lắp đặt mai tôn nhà</t>
  </si>
  <si>
    <t>Đương dây hạ thế 0,4Kv: Cáp nhôm (3x70+1x35)mm L=180m bị ô xy hóa, mục, đứt</t>
  </si>
  <si>
    <t>Tủ điện BTĐ số 4, khởi động từ 300 A số 1+ 3 bị hỏng cuộn hút ( khởi động từ chính và khởi động sao) và Rơle kỹ thuật số EOCR bị hỏng. Tủ điện BTĐ số 2, Rơle kỹ thuật số EOCR bị hỏng.</t>
  </si>
  <si>
    <t>4 động cơ 30 KW + 1 động cơ 33 KW bị ẩm</t>
  </si>
  <si>
    <t>Cụm Tháo sấy</t>
  </si>
  <si>
    <t xml:space="preserve"> Phần cơ: Máy bơm, làm việc bình thường, Đường ống xả bê tông ϕ 500mm, máy số 1+2+3+5 (MB-55;  MB-56; MB-57; MB-58) bị hở nước các khớp nối ống khi vận hành máy bơm. </t>
  </si>
  <si>
    <t>Đường dây hạ thế 0,4Kv: Cáp nhôm (3x35+1x25)mm, L=  380m,  bị oxi hóa bị mục, thường xuyên bị đứt, nối nhiều đoạn, tại vị trí cột điện số 1 nứt vỡ, hỏng 8 bộ sứ điện + ty sứ. vị trí cột điện số 3 nứt vỡ hỏng 2 bộ sứ điện + ty sứ. vị trí cột điện số 7 và 8 nứt vỡ hỏng 3 bộ sứ điện + ty sứ. vị trí cột điện số 11 nứt vỡ hỏng 2 bộ sứ điện + ty sứ. Thu lôi EZ500 tại tủ điện 0,4 KV Tại Trạm biến áp bị nứt vỡ, hỏng.</t>
  </si>
  <si>
    <t>Đường dây hạ thế 0,4Kv: Cáp nhôm trần 3x50 +1x35, chiều dài đường điện 780 m, tại vị trí cột điện số 5 nứt vỡ, hỏng 2 bộ sứ điện + ty sứ. vị trí cột điện số 10 nứt vỡ hỏng 2 bộ sứ điện + ty sứ. vị trí cột điện số 17 và 18 nứt vỡ hỏng 3 bộ sứ điện + ty sứ. vị trí cột điện số 20 nứt vỡ hỏng 2 bộ sứ điện + ty sứ. Thu lôi EZ500 tại tủ điện 0,4 KV Tại Trạm biến áp bị nứt vỡ, hỏng.</t>
  </si>
  <si>
    <t>Đường dây hạ thế 0,4Kv: Cáp nhôm 3x50+1x25, chiều dài đường điện 180 m. Hiện tại vị trí cột điện số 1 nứt vỡ, hỏng 2 bộ sứ điện + ty sứ. vị trí cột điện số 4 nứt vỡ hỏng 2 bộ sứ điện + ty sứ. vị trí cột điện số 5  nứt vỡ hỏng 1 bộ sứ điện + ty sứ. vị trí cột điện số 1 nứt vỡ hỏng 1 bộ sứ điện + ty sứ. Thu lôi EZ500 tại tủ điện 0,4 KV Tại Trạm biến áp bị nứt vỡ, hỏng</t>
  </si>
  <si>
    <t xml:space="preserve"> Nhà trạm bơm Quảng Hùng trần nhà bị gãy nứt, thấm dột.</t>
  </si>
  <si>
    <t>+ Hệ thống điện: 
- Trong tủ điện hạ thế từ trạm biến áp về đến nhà máy, cầu dao phụ tải có các má bằng đồng bị mòn, các chân bị gãy, không còn đóng được, khi vận hành phát nhiệt, nóng không đảm bảo an toàn cho công tác phục vụ sản xuất. 
+ Hệ thống máy bơm:
Hiện tại 2 tổ máy bơm có công suất 1.200 m3/h; 1.400 m3/h hoạt động bình thường</t>
  </si>
  <si>
    <t>-Hệ thống điện: 
- Đường dây hạ thế 0,4 kv trạm bơm Quảng Long bằng cáp nhôm trần AC50 mm2, AC35 mm2, có tổng chiều dài L = 700 m. Hiện tại đường dây bằng cáp nhôm trần đã bị ô xi hóa, chuyển mầu, đứt nối nhiều chỗ và đường dây dài, khi vận hành các tổ máy bơm xảy ra hiện tượng sụt áp, điện áp không ổn định. Do đó ảnh hưởng đến quá trình bơm tưới phục vụ sản xuất của trạm bơm. ( Đã có kế hoạch sửa chữa thường xuyên năm 2022)
- Hệ thống máy bơm:
+ Tổ máy số 2: Ống hút số 3 và ống xã số 1 loại D350, L =2,5 m bị ô xi hóa, gỉ sét, mòn mỏng, dọc theo trên thân ống. 
Cút cong 900 bị ô xi hóa, mòn mỏng xung quanh thân cút.</t>
  </si>
  <si>
    <t xml:space="preserve">- Thay thế, lắp đặt đường dây hạ thế 0,4 kv mới dọc theo bờ kênh tưới của trạm bơm bằng dây cáp nhôm vặn xoắn AL/XLPE(4x95) mm2;
- Thay thế, lắp đặt cút 900(loại D350) của tổ máy số 2;
 - Thay thế, lắp đặt ống hút số 3 và ống xã số 1 loại D350, L = 2,5 m của tổ máy số 2;
</t>
  </si>
  <si>
    <t xml:space="preserve">Hệ thống máy bơm: 
Tổ máy số 1:
- Ống hút số 3 và số 4 (D350, L = 2,0 m) bị ô xi hóa, han gỉ dọc theo thân ống dẫn đến mòn mỏng;
- Ống xã số 3 (D350, L = 2,0 m) bị ô xi hóa, han gỉ dọc theo thân ống dẫn đến mòn mỏng.
Tổ máy số 2: 
- Ống hút số 4 (D350, L = 2,0 m) bị ô xi hóa, han gỉ dọc theo thân ống dẫn đến mòn mỏng;
- Ống xã số 2 (D350, L = 2,0 m) bị ô xi hóa, han gỉ dọc theo thân ống dẫn đến mòn mỏng.
</t>
  </si>
  <si>
    <t xml:space="preserve">- Thay thế ống hút số 3, số 4 và ống xã số 3 loại D350, L = 2,0 m của máy số 1;
- Thay thế ống hút số 4 và ống xã số 2 loại D350, L = 2,0 m của máy số 2; 
</t>
  </si>
  <si>
    <t>Thay thế các ống hút số 3, số 4 và số 5 loại Dx = 350, L = 3,1 m (mặt bích 8 lỗ) của tổ máy số 1.</t>
  </si>
  <si>
    <t xml:space="preserve">
- Ống hút số 2 loại D300, L = 2,5 m bị ô xi hóa, rỉ sét dẫn đến mòn mỏng dọc theo thân ống
</t>
  </si>
  <si>
    <t>- Thay thé ống hút số 2 loại D300, L = 2,5 m mới</t>
  </si>
  <si>
    <t>Bể xả Trạm bơm tiêu Trung Thành</t>
  </si>
  <si>
    <t>Hiện tại lượng dầu trong thùng còn lại 240 lít chưa đảm bảo cho máy bơm vận hành bôi trơn làm mát trục, để đảm bảo cho máy bơm vận hành thì lượng dầu trong thùng đạt ít nhất từ 270 lít trở lên</t>
  </si>
  <si>
    <t>Bổ sung 30 lít dầu nhờn BP Turbinol X46 (đua vào kế hoạch nguyên nhiên vật liệu 2023)</t>
  </si>
  <si>
    <t>Cản trở dòng chảy</t>
  </si>
  <si>
    <t>Phá đá cửa vào trung bình 45cm</t>
  </si>
  <si>
    <t xml:space="preserve">Hiện tại tụ bù 3 pha 50kvar TB Cẩm Tân 2  không đủ đảm bảo bù công suất phản kháng cho máy bơm 1000m3/h </t>
  </si>
  <si>
    <t>Hiện nay đường điện vận hành máy bơm dã chiến 410m3/h ( từ nhà vận hành Cẩm Tân 2 đến nhà vận hành MB hợp tác xã sử dụng dây cáp nhôm A50 x 4 dây, chiều dài L=370m) đang sử dụng chung với đường điện của máy bơm hợp tác xã, khi máy bơm hợp tác xã vận hành thì máy bơm dã chiến không vận được (phải chờ hợp tác xã bơm tưới xong mới được bơm); Mặt khác, đường điện vận hành còn kéo dài 600m để phục vụ 01 máy bơm hợp tác xã nữa, khi vận hành máy bơm dã chiến khó đảm baỏ công tác kiểm tra an toàn. Để thuận lợi cho công tác phục vụ tưới, công tác quản lý cần lắp đặt đường điện riêng cho máy bơm dã chiến 410m3/h</t>
  </si>
  <si>
    <t xml:space="preserve"> Hiện tại lượng dầu trong thùng còn lại là 180 lít chưa đảm bảo cho máy bơm vận hành bôi trơn và làm mát trục bơm, để đảm bảo cho máy bơm vận hành thì lượng dầu trong thùng đạt ít nhất từ 270 lít trở lên</t>
  </si>
  <si>
    <t>Hiện tại lượng dầu trong thùng còn lại là 226 lít chưa đảm bảo cho máy bơm vận hành bôi trơn và làm mát trục bơm, để đảm bảo cho máy bơm vận hành thì lượng dầu trong thùng đạt ít nhất từ 270 lít trở lên.</t>
  </si>
  <si>
    <t>Hiện tại lượng dầu trong thùng còn lại là 255 lít chưa đảm bảo cho máy bơm vận hành bôi trơn và làm mát trục bơm, để đảm bảo cho máy bơm vận hành thì lượng dầu trong thùng đạt ít nhất từ 270 lít trở lên.</t>
  </si>
  <si>
    <t>Trong thời gian trạm bơm không vận hành, Điện Lực cắt điện chống tổn thất, hiện tại chưa có đường điện ánh sáng bảo vệ trạm bơm .</t>
  </si>
  <si>
    <t>Kéo đường điện ánh sáng bảo vệ trạm bơm từ cột điẹn sinh hoạt của dân cách 785m bằng dây nhôm xoắn ( 2*2,5), cột điện bằng ống thép ĐK 60cm</t>
  </si>
  <si>
    <t>Đắp đập dâng nước tưới và đào phá đập để tiêu thoát nước mùa mưa trên kênh tiêu hệ thống hồ Đồng Phú</t>
  </si>
  <si>
    <t>Vùng diện tích 8 ha hiện nay phải đắp bờ dâng giữ nước kênh tiêu để cấp nước tưới, mùa mưa lũ phải tháo để tiêu thoát nước.</t>
  </si>
  <si>
    <t>Thay thế biến tần tủ điện số 1 trạm bơm tăng áp số 1</t>
  </si>
  <si>
    <t>Làm mới nhà quản lý, nhà máy và thay thế máy bơm, thiết bị điện</t>
  </si>
  <si>
    <r>
      <t xml:space="preserve">Trạm bơm tiêu Xuân Trường
</t>
    </r>
    <r>
      <rPr>
        <sz val="12"/>
        <color theme="1"/>
        <rFont val="Times New Roman"/>
        <family val="1"/>
      </rPr>
      <t>- Dãy nhà quản lý chia làm 3 phòng mỗi phòng có chiều dài 5m; rộng 3m. Hiên nhà có chiều dài 8,5m; rộng 1,4m. Hiện tại nền nhà được lát gạch chỉ KT(20x20)cm đã bị hư hỏng xuống cấp.
- Dãy nhà bếp có chiều dài 4,7m; rộng 2,5m. Hiện tại nền nhà được láng bằng vữa xi măng bị bong lốc.
- Dãy nhà kho có chiều dài 4,5m; rộng 3,5m. Hiện tại nền nhà được láng bằng vữa xi măng bị bong lốc.</t>
    </r>
  </si>
  <si>
    <r>
      <t>Trạm bơm tưới kênh Nam:</t>
    </r>
    <r>
      <rPr>
        <sz val="12"/>
        <color theme="1"/>
        <rFont val=".VnTime"/>
        <family val="2"/>
      </rPr>
      <t xml:space="preserve">
</t>
    </r>
    <r>
      <rPr>
        <sz val="12"/>
        <color theme="1"/>
        <rFont val="Times New Roman"/>
        <family val="1"/>
      </rPr>
      <t>Trạm bơm kênh Nam gồm 01 máy trục ngang, công suất 410m3/h; động cơ 22. Hiện tại: 
+ Cầu dao ở tủ điện biến thế đã cũ, khó khăn trong việc đóng ngắt điện.</t>
    </r>
  </si>
  <si>
    <r>
      <t xml:space="preserve"> </t>
    </r>
    <r>
      <rPr>
        <sz val="12"/>
        <color theme="1"/>
        <rFont val="Times New Roman"/>
        <family val="1"/>
      </rPr>
      <t>+ Kiểm tra, thay thế cầu dao ở tủ điện biến thế</t>
    </r>
  </si>
  <si>
    <r>
      <rPr>
        <b/>
        <sz val="12"/>
        <color theme="1"/>
        <rFont val="Times New Roman"/>
        <family val="1"/>
      </rPr>
      <t xml:space="preserve">Trạm bơm tiêu Xuân Trường </t>
    </r>
    <r>
      <rPr>
        <sz val="12"/>
        <color theme="1"/>
        <rFont val="Times New Roman"/>
        <family val="1"/>
      </rPr>
      <t xml:space="preserve">
Trạm bơm gồm có 8 tổ máy vận hành bơm tiêu úng cho 500ha đất nông nghiệp và khu dân sinh các xã Xuân Trường và Xuân Hòa.
Hiện tại Phần cơ: 
+ Máy số 1, 4, 6,7, 8 hoạt động bình thường.
+ Máy số 2, 3, 5 có tiếng kêu cơ khí lạ khi vận hành.</t>
    </r>
  </si>
  <si>
    <r>
      <rPr>
        <b/>
        <sz val="12"/>
        <color theme="1"/>
        <rFont val="Times New Roman"/>
        <family val="1"/>
      </rPr>
      <t>Tổ máy bơm số 1</t>
    </r>
    <r>
      <rPr>
        <sz val="12"/>
        <color theme="1"/>
        <rFont val="Times New Roman"/>
        <family val="1"/>
      </rPr>
      <t xml:space="preserve">: Ống bơm f300x1200mm đường ống hút phần ngập nước han rỉ có hiện tượng thủng. Hệ thống đường dây điện ánh sáng làm việc, vận hành,bảo vệ dây dẫn điện chấp nối và bong chóc lớp vỏ nhựa cách điện. </t>
    </r>
  </si>
  <si>
    <r>
      <t>Động cơ máy bơm trục xiên ấn Độ 2000 m</t>
    </r>
    <r>
      <rPr>
        <vertAlign val="superscript"/>
        <sz val="12"/>
        <color theme="1"/>
        <rFont val="Times New Roman"/>
        <family val="1"/>
      </rPr>
      <t>3</t>
    </r>
    <r>
      <rPr>
        <sz val="12"/>
        <color theme="1"/>
        <rFont val="Times New Roman"/>
        <family val="1"/>
      </rPr>
      <t>/h khi vận hành có hiện tượng bi phát ra tiếng ồn</t>
    </r>
  </si>
  <si>
    <r>
      <t>Động cơ, tủ điện hoạt động bình thường. Do</t>
    </r>
    <r>
      <rPr>
        <b/>
        <sz val="12"/>
        <color theme="1"/>
        <rFont val="Times New Roman"/>
        <family val="1"/>
      </rPr>
      <t xml:space="preserve"> </t>
    </r>
    <r>
      <rPr>
        <sz val="12"/>
        <color theme="1"/>
        <rFont val="Times New Roman"/>
        <family val="1"/>
      </rPr>
      <t>quá trình vận hành phục vụ sản xuất phớt kín dầu dưới làm bằng cao su bị mài mòn dẫn đến hiện tượng dầu bị rò rỉ. Khi máy bơm dừng vận hành thì lượng dầu rò rỉ nằm trong đường ống bơm. Khi máy bơm vận hành phục vụ sản xuất thì lượng dầu bị rò rỉ trong đường ống bơm được hút lên bể xả dẫn đến hiện tượng có dầu loang trên bể xả. Sau khi máy bơm vận hành trong khoảng thời gian 15 phút thì không thấy hiện tượng dầu loang trên bể xả</t>
    </r>
  </si>
  <si>
    <r>
      <t>Trạm bơm có nhiệm vụ bơm tưới cho 441,3ha đất nông nghiệp của xã Quảng Ngọc, gồm 3 tổ máy bơm công suất 1400m</t>
    </r>
    <r>
      <rPr>
        <vertAlign val="superscript"/>
        <sz val="12"/>
        <color theme="1"/>
        <rFont val="Times New Roman"/>
        <family val="1"/>
      </rPr>
      <t>3</t>
    </r>
    <r>
      <rPr>
        <sz val="12"/>
        <color theme="1"/>
        <rFont val="Times New Roman"/>
        <family val="1"/>
      </rPr>
      <t>/h. 
Hiện tại:
- Do quá trình sử dụng đã hơn 30 năm, công trình đã xuống cấp theo thời gian, 3 tổ máy bơm thường xuyên hư hỏng, hiệu suất không cao, tốn điện dẫn đến thường xuyên phải sửa chữa gây tốn kém kinh phí.
- Ống bơm, ống xả bị ô xi hóa, thủng nhiều lỗ dọc thân ống.
- Kênh dẫn trạm bơm thường xuyên bị bồi lắng, khó khăn cho công tác chống hạn vào mùa kiệt.</t>
    </r>
  </si>
  <si>
    <t>Sửa chữa kênh N1 Ngọc Phụng đoạn từ K0+200 -:- K0+300</t>
  </si>
  <si>
    <t>Cống tiêu thủy - Thọ Xuân</t>
  </si>
  <si>
    <t>Sửa chữa mái tiêu năng, sân tiêu năng</t>
  </si>
  <si>
    <t>3 cửa van phía thượng lưu bị hư hỏng, mục nát doăng cao su củ tỏi P40, không đảm bảo giữ nước</t>
  </si>
  <si>
    <t>Thay thế doăng cao su củ tỏi P40</t>
  </si>
  <si>
    <t>Đoạn kênh có khóa mái và tấm lát tiếp giáp với đường giao thông bị xô bờ, một số vị trí bị mất tấm lát và gãy vỡ khóa mái</t>
  </si>
  <si>
    <t>Kênh tưới C6</t>
  </si>
  <si>
    <t xml:space="preserve">Kênh Nam  </t>
  </si>
  <si>
    <t>Sửa chữa kênh Bòng Bòng đoạn K0+450-K0+750</t>
  </si>
  <si>
    <t>Sửa chữa kênh chính Tén Tằn</t>
  </si>
  <si>
    <t>Nạo vét kênh chính Tén tằn</t>
  </si>
  <si>
    <t>Sửa chữa kênh Quế Sơn đoạn K0-K0+850</t>
  </si>
  <si>
    <t>Sữa chữa đường ống bị rò nước tại K7+685 CN CN Nghi sơn</t>
  </si>
  <si>
    <t>Sơn lại đường ống thép DN600 CN CN Nghi sơn</t>
  </si>
  <si>
    <r>
      <t>Tại vị trí K9+700(</t>
    </r>
    <r>
      <rPr>
        <i/>
        <sz val="12"/>
        <color theme="1"/>
        <rFont val="Times New Roman"/>
        <family val="1"/>
      </rPr>
      <t>vị trí lưới chắn rác xã Thọ Sơn, đã tháo dỡ</t>
    </r>
    <r>
      <rPr>
        <sz val="12"/>
        <color theme="1"/>
        <rFont val="Times New Roman"/>
        <family val="1"/>
      </rPr>
      <t xml:space="preserve">): 8m đáy kênh và 12m mái trong kênh bị sói lở, tấm lát mái KT(60*60*6)cm bị hư hỏng, nứt vỡ </t>
    </r>
  </si>
  <si>
    <r>
      <t>Sửa chữa kênh N1 Tén Tằn đoạn từ K</t>
    </r>
    <r>
      <rPr>
        <vertAlign val="subscript"/>
        <sz val="12"/>
        <color theme="1"/>
        <rFont val="Times New Roman"/>
        <family val="1"/>
        <charset val="163"/>
      </rPr>
      <t>1+150</t>
    </r>
    <r>
      <rPr>
        <sz val="12"/>
        <color theme="1"/>
        <rFont val="Times New Roman"/>
        <family val="1"/>
        <charset val="163"/>
      </rPr>
      <t>÷K</t>
    </r>
    <r>
      <rPr>
        <vertAlign val="subscript"/>
        <sz val="12"/>
        <color theme="1"/>
        <rFont val="Times New Roman"/>
        <family val="1"/>
        <charset val="163"/>
      </rPr>
      <t>1+510</t>
    </r>
  </si>
  <si>
    <t>Các máy đóng mở kiểu cáp có tải trọng 6 tấn (TDD-2) ở các cánh cửa khi vận hành cửa cống, máy đóng mở bị trượt, nhảy, phát ra tiếng kêu cơ khí khác lạ. Nguyên nhân cụm phanh áp trục của các máy đóng mở kiểu cáp không hãm được khi vận hành các cánh cửa do bị quá tải trọng. 
Các mắt xích dùng để kéo cánh cửa cống do thường xuyên ngập nước dẫn đến rỉ sét, bị ăn mòn. 
Các tấm chặn doăng cao su củ tỏi P60 bằng thép Q345B hai bên cánh cửa cống bị ô xi hóa, rỉ sét, các lỗ bu lông bị loét, một số vị trí bu lông không đảm bảo bắt định bị tấm chặn vào tôn bưng cánh cửa.</t>
  </si>
  <si>
    <t>Thay thế máy đóng mở kiểu cáp 10 tấn (TĐ10-2), dây cáp lõi đay D20</t>
  </si>
  <si>
    <t>MáI chống nóng bị hư hỏng, rui mè mục mại, gian lồi bị thấp, bong vữa trát tường. Sân nền gạch bị lún</t>
  </si>
  <si>
    <t>Phá máI cũ, lợp tôn chống nóng, đục vữa tường, trát lại. Sân lát gạch, quét vôi ve.</t>
  </si>
  <si>
    <t>Sửa chữa (lát gạch men) nền nhà quản lý đập Minh Hòa.</t>
  </si>
  <si>
    <t>Quét vôi ve, sơn cửa nhà quản lý đập Minh Hòa.</t>
  </si>
  <si>
    <t>,,</t>
  </si>
  <si>
    <r>
      <t>Được xây dựng và đưa vào sử dụng năm 2019. Nhà quản lý có diện tích  78.7 m</t>
    </r>
    <r>
      <rPr>
        <vertAlign val="superscript"/>
        <sz val="12"/>
        <color theme="1"/>
        <rFont val="Times New Roman"/>
        <family val="1"/>
      </rPr>
      <t>2</t>
    </r>
    <r>
      <rPr>
        <sz val="12"/>
        <color theme="1"/>
        <rFont val="Times New Roman"/>
        <family val="1"/>
      </rPr>
      <t>. Gồm 2 phòng làm việc, 1 phòng ngủ và 1 phòng bếp. Hiện tại nhà quản lý chưa có mái che phía trước nên thường bị hắt nắng về mùa hè và bị mưa phả khi có mưa lớn.</t>
    </r>
  </si>
  <si>
    <r>
      <rPr>
        <sz val="12"/>
        <color theme="1"/>
        <rFont val=".VnTime"/>
        <family val="2"/>
      </rPr>
      <t xml:space="preserve">  Nhµ qu¶n lý: HiÖn t¹i </t>
    </r>
    <r>
      <rPr>
        <sz val="12"/>
        <color theme="1"/>
        <rFont val="Times New Roman"/>
        <family val="1"/>
      </rPr>
      <t xml:space="preserve">mái bro xi măng bị thủng, trần nhà bong lớp vữa trát, hồi phải bong tróc lớp vữa trát, bị thấm tường.
  Tường rào cũ bị hư hỏng, chưa có Tường rào bao xung quanh khuôn viên trạm bơm </t>
    </r>
  </si>
  <si>
    <r>
      <t>khu vực sau hội trường chi nhánh, bên cạnh nhà để xe diện tích 113 m</t>
    </r>
    <r>
      <rPr>
        <vertAlign val="superscript"/>
        <sz val="12"/>
        <color theme="1"/>
        <rFont val="Times New Roman"/>
        <family val="1"/>
      </rPr>
      <t>2</t>
    </r>
    <r>
      <rPr>
        <sz val="12"/>
        <color theme="1"/>
        <rFont val="Times New Roman"/>
        <family val="1"/>
      </rPr>
      <t xml:space="preserve"> đang là nền đất, lá cây lẫn rác</t>
    </r>
  </si>
  <si>
    <t>Phụ lục 03</t>
  </si>
  <si>
    <t>Gia cố và chống thấm Hồ Bằng Lợi, xã Thạch Bình, huyện Thạch Thành.</t>
  </si>
  <si>
    <t>Liên danh ICC2 và xây dựng TVN</t>
  </si>
  <si>
    <t>Gia cố, chống thấm, đảm bảo an toàn đập hồ Bằng Lợi theo tiêu chuẩn đập cấp III; Xử lý thấm cho hạng mục Đập chính, chiều dài tuyến đập khoảng 487m; Xây dựng máng thu nước thấm phục vụ quan trắc lưu lượng thấm cho công trình.</t>
  </si>
  <si>
    <t>28/11/2023 đến 28/9/2024</t>
  </si>
  <si>
    <t xml:space="preserve">Quyết định số 431/QĐ-SC ngày 14/4/2023 </t>
  </si>
  <si>
    <t>Sửa chữa trạm bơm tiêu Thanh Thủy</t>
  </si>
  <si>
    <t>Liên danh AN PHÁT-HAPUMA</t>
  </si>
  <si>
    <t>Sửa chữa khu đầu mối nhà máy bơm với công suất 16.000 m3/h (thay thế trạm bơm cũ), gồm 4 tổ máy bơm trục đứng HTĐ 4000-5 lưu lượng Q máy = 4000 m3/ h, cột áp tổng H = 5m, động cơ 90 KW-735v/p, bể hút; đoạn kênh dẫn vào bể hút; Sữa chữa bể xã; Làm mới điện hạ thế và vận hành</t>
  </si>
  <si>
    <t xml:space="preserve">12/12/2023 đến 12/10/2024  </t>
  </si>
  <si>
    <t xml:space="preserve">Quyết định số 442/QĐ-SC ngày 17/4/2023 </t>
  </si>
  <si>
    <t>Huyện Đông Sơn</t>
  </si>
  <si>
    <t>Sửa chữa trạm bơm tiêu Đông Thịnh, xã Đông Thịnh, huyện Đông Sơn</t>
  </si>
  <si>
    <t>Liên danh Công ty TNHH xây dựng giao thông thủy lợi Đức Tín và Công ty cổ phần chế tạo Bơm Hải Dương</t>
  </si>
  <si>
    <t>Xây mới trạm bơm thay thế trạm bơm cũ đã xuống cấp</t>
  </si>
  <si>
    <t>19/11/2024 đến 19/9/2025</t>
  </si>
  <si>
    <t xml:space="preserve">Quyết định số 1440/QĐ-SC ngày 26/08/2024 </t>
  </si>
  <si>
    <t xml:space="preserve">IV </t>
  </si>
  <si>
    <t>Âu</t>
  </si>
  <si>
    <t>Sửa chữa Âu Mai Chữ</t>
  </si>
  <si>
    <t>Tổng Công ty Xây dựng nông nghiệp và phát triển nông thôn Thanh Hóa -  Công ty cổ phần</t>
  </si>
  <si>
    <t xml:space="preserve">Thay thế hệ thống vận hành, điều tiết; Sửa chữa phần thủy công thượng hạ lưu âu; Làm lại công trình quản lý; Làm mới hệ thống điện phục vụ vân hành, quản lý </t>
  </si>
  <si>
    <t>13/11/2023 đến 13/9/2024</t>
  </si>
  <si>
    <t xml:space="preserve">Quyết định số 414/QĐ-SC ngày 11/4/2023 </t>
  </si>
  <si>
    <t>Sửa chữa Âu Bến Ngự</t>
  </si>
  <si>
    <t>Thành phố Thanh Hóa</t>
  </si>
  <si>
    <t xml:space="preserve">Thay thế hệ thống vận hành, điều tiết; Kè bờ cửa ra vào âu; Làm mới hệ thống điện phục vụ vân hành, quản lý </t>
  </si>
  <si>
    <t>05/01/2024 đến 05/2/2025</t>
  </si>
  <si>
    <t xml:space="preserve">Quyết định số 1429/QĐ-SC ngày 20/10/2023 </t>
  </si>
  <si>
    <t>Liên danh: Công ty cổ phần cơ khí và xây lắp Thăng Long và Công ty cổ phần phát triển hạ tầng 116</t>
  </si>
  <si>
    <t>Liên danh BCN – AN PHÁT</t>
  </si>
  <si>
    <t>Thay thế máy bơm và thiết bị trạm bơm đã bị hư hỏng; sửa chữa, nâng cấp nhà quản lý các trạm bơm</t>
  </si>
  <si>
    <t>14/12/2023 đến 14/6/2024</t>
  </si>
  <si>
    <t>Hồ Rộc Khoan</t>
  </si>
  <si>
    <t>Thân Hồ, bờ đập đất, cống lấy nước bằng cống gỗ, tràn xã lũ tạm bợ</t>
  </si>
  <si>
    <t>Hồ Ngọc Voi</t>
  </si>
  <si>
    <t>Hồ Dốc Bươn</t>
  </si>
  <si>
    <t>Hồ Ao Mèo</t>
  </si>
  <si>
    <t>Đập Bai Chạng (bai Áng)</t>
  </si>
  <si>
    <t>Đập Quăn 2</t>
  </si>
  <si>
    <t>Xã Bình Lương</t>
  </si>
  <si>
    <t>Xã Tân Bình</t>
  </si>
  <si>
    <t>TT Yên Cát</t>
  </si>
  <si>
    <t>2025-2026</t>
  </si>
  <si>
    <t>Hồ Đầm Trời</t>
  </si>
  <si>
    <t>thị trấn Yên Cát</t>
  </si>
  <si>
    <t>Công ty TNHH xây dựng Trường Thanh</t>
  </si>
  <si>
    <t>Nâng cấp đập đất, làm mới cống lấy nước và hệ thống đường ống dẫn nước, tràn xả lũ; nạo vét lòng hồ và đường quản lý vận hành</t>
  </si>
  <si>
    <t>31/12/2024</t>
  </si>
  <si>
    <t>Quyết định số 2568/QĐ-UBND ngày 06/12/2023 của CT UBND huyện Như Xuân về việc phê duyệt báo cáo kinh tế kỹ thuật</t>
  </si>
  <si>
    <t>Hồ Trung Thành</t>
  </si>
  <si>
    <t>Công ty cổ phần đầu tư và tư vấn xây dựng Thanh Hoá</t>
  </si>
  <si>
    <t>Nâng cấp đập đất, làm mới tràn xả lũ; nạo vét lòng hồ; kênh dẫn nước và đường quản lý vận hành</t>
  </si>
  <si>
    <t>Quyết định số 1414/QĐ-UBND ngày 09/7/2024 của CT UBND huyện Như Xuân về việc phê duyệt báo cáo kinh tế kỹ thuật</t>
  </si>
  <si>
    <t>Ngân sách tỉnh hỗ trợ năm 2024</t>
  </si>
  <si>
    <t>Liên danh An Lâm – Châu Phát</t>
  </si>
  <si>
    <t>Nâng cấp đập đất gồm đập chính và đập phụ, cải tạo tràn xả lũ; kênh dẫn nước và đường quản lý vận hành</t>
  </si>
  <si>
    <t>Quyết định số 1929/QĐ-UBND ngày 26/8/2024 của CT UBND huyện Như Xuân về việc phê duyệt báo cáo kinh tế kỹ thuật</t>
  </si>
  <si>
    <t>Nâng cấp đập đất, làm mới tràn xả lũ; nạo vét lòng hồ và đường quản lý vận hành</t>
  </si>
  <si>
    <t>Quyết định số 2537/QĐ-UBND ngày 01/12/2023 của CT UBND huyện Như Xuân về việc phê duyệt báo cáo kinh tế kỹ thuật</t>
  </si>
  <si>
    <t>Nâng cấp đập đất, làm mới cống lấy nước, tràn xả lũ; nạo vét lòng hồ và đường quản lý vận hành</t>
  </si>
  <si>
    <t>Quyết định số 2744/QĐ-UBND ngày 21/12/2023 của CT UBND huyện Như Xuân về việc phê duyệt báo cáo kinh tế kỹ thuật</t>
  </si>
  <si>
    <t>Quyết định số 2567/QĐ-UBND ngày 06/12/2023 của CT UBND huyện Như Xuân về việc phê duyệt báo cáo kinh tế kỹ thuật</t>
  </si>
  <si>
    <t>Công ty cổ phần ĐT VÀ XD Xuân Lộc HOLDINGS</t>
  </si>
  <si>
    <t>Quyết định số 2782/QĐ-UBND ngày 22/12/2023 của CT UBND huyện Như Xuân về việc phê duyệt báo cáo kinh tế kỹ thuật</t>
  </si>
  <si>
    <t>Hồ Khe Hương</t>
  </si>
  <si>
    <t>Hồ Đồng Sán</t>
  </si>
  <si>
    <t>Kênh Na Tao - Đông Ban</t>
  </si>
  <si>
    <t>xã Pù Nhi</t>
  </si>
  <si>
    <t>Kênh Mương Pù Mà</t>
  </si>
  <si>
    <t>Mương Piềng Mòn</t>
  </si>
  <si>
    <t>Sửa chữa nâng cấp kênh mương dài 400 m</t>
  </si>
  <si>
    <t xml:space="preserve">Nâng cấp, sửa chữa đập mương  </t>
  </si>
  <si>
    <t>Đập kênh mương Thắm Cú</t>
  </si>
  <si>
    <t>xã Quang chiểu</t>
  </si>
  <si>
    <t>BQLDA huyện</t>
  </si>
  <si>
    <t>Công ty CP XD&amp;TM Đại Dương</t>
  </si>
  <si>
    <t>9/2024-3/2025</t>
  </si>
  <si>
    <t xml:space="preserve">Quyết định số 967/QĐ-UBND của UBND huyện </t>
  </si>
  <si>
    <t>An toàn Hồ đập</t>
  </si>
  <si>
    <t>Đập kênh mương Pá Hộc</t>
  </si>
  <si>
    <t>Xã Nhi sơn</t>
  </si>
  <si>
    <t>Công ty TNHH xây dựng Long Linh</t>
  </si>
  <si>
    <t>10/2024-01/2025</t>
  </si>
  <si>
    <t>Quyết định số 2009/QĐ-UBND của UBND huyện</t>
  </si>
  <si>
    <t>Quỹ PCTT</t>
  </si>
  <si>
    <t>Đập kênh mương Na Tao - Đông Ban</t>
  </si>
  <si>
    <t>Công ty TNHH Xuân Đáng</t>
  </si>
  <si>
    <t>11/2024-01/2025</t>
  </si>
  <si>
    <t>Quyết định số 2040/QĐ-UBND của UBND huyện</t>
  </si>
  <si>
    <t>Trạm bơm  Cổ Điệp</t>
  </si>
  <si>
    <t>Trạm bơm  Tân Phúc</t>
  </si>
  <si>
    <t>Trạm bơm Văn Hanh</t>
  </si>
  <si>
    <t>Nẹo vét</t>
  </si>
  <si>
    <t>TB Giang Đông</t>
  </si>
  <si>
    <t>TB Ao Su</t>
  </si>
  <si>
    <t>TB Nhật Quang</t>
  </si>
  <si>
    <t xml:space="preserve"> Bồi lắng nhẹ bể hút;  dây điện xuống cấp</t>
  </si>
  <si>
    <t>Nạo vét, thay thế đường dây điện</t>
  </si>
  <si>
    <t>Mô tơ cháy động cơ; Bồi lắng nhẹ bể hút</t>
  </si>
  <si>
    <t>Nạo vét, sửa chữa động cơ</t>
  </si>
  <si>
    <t>Bồi lắng nhẹ bể hút; dây điện xuống cấp</t>
  </si>
  <si>
    <t xml:space="preserve">Kênh chính từ trạm bơm Quaker đến cống tiêu Đồng Quanh, xã Vĩnh An </t>
  </si>
  <si>
    <t>Xuống cấp</t>
  </si>
  <si>
    <t>Xuống cấp, rò rỉ</t>
  </si>
  <si>
    <t xml:space="preserve">Nạo vét, khắc phục, sửa chữa chắm vá </t>
  </si>
  <si>
    <t>Kênh dẫn nước xứ đồng
cửa đình thôn Đông Môn</t>
  </si>
  <si>
    <t xml:space="preserve"> xuống cấp</t>
  </si>
  <si>
    <t>sạt, nứt vỡ nhiều vị trí. Tổng chiều dài khoảng 120 m</t>
  </si>
  <si>
    <t>sửa chữa, nâng cấp hoặc xây mới từng đoạn</t>
  </si>
  <si>
    <t>Kênh Đồng Vòng xã Vĩnh Hưng</t>
  </si>
  <si>
    <t xml:space="preserve"> Sụt lún, nứt, hai thành mương đổ vỡ</t>
  </si>
  <si>
    <t>Mương nội đồng tưới
 tiêu xã Vĩnh Yên</t>
  </si>
  <si>
    <t>Bùn lắng,
sụt lở bờ mương</t>
  </si>
  <si>
    <t>Nạo vét, đắp cạp bờ</t>
  </si>
  <si>
    <t>2020-2024</t>
  </si>
  <si>
    <t>Kênh tiêu Trạm bơm Xuân trường</t>
  </si>
  <si>
    <t>Đảm bảo tiêu thoát</t>
  </si>
  <si>
    <t>Đập Suối Lý bản Ôn xã Phú Sơn</t>
  </si>
  <si>
    <t>Đập Ôn bản Ôn xã Phú Sơn</t>
  </si>
  <si>
    <t>Đập suối Pưng bản Sại xã Phú Lệ</t>
  </si>
  <si>
    <t>Tróc chân đập, hở hàm ếch và hỏng sân tiêu năng</t>
  </si>
  <si>
    <t>Mương Suối Lý bản Ôn xã Phú Sơn</t>
  </si>
  <si>
    <t>Rò rỉ một số đoạn</t>
  </si>
  <si>
    <t>Sửa chữa mương dài 0,23 km</t>
  </si>
  <si>
    <t>Mương bản Ôn -  Chiềng xã Phú Sơn</t>
  </si>
  <si>
    <t>Hư hỏng đoạn ống 200m</t>
  </si>
  <si>
    <t>Xây mới mương 0,2km</t>
  </si>
  <si>
    <t>Mương Na Nùng, bản Đuốm xã Phú Lệ</t>
  </si>
  <si>
    <t>Cuốn trôi</t>
  </si>
  <si>
    <t>Sửa chữa mương dài 0,05km</t>
  </si>
  <si>
    <t>1118/QĐ-UBND ngày 17/6/2022</t>
  </si>
  <si>
    <t>An Toàn Hồ Đập</t>
  </si>
  <si>
    <t>Mương Sài</t>
  </si>
  <si>
    <t>Thiên Phủ</t>
  </si>
  <si>
    <t>Công ty cổ phần đầu tư xây dựng và thương mại Tây Tiến</t>
  </si>
  <si>
    <t>T11/2024</t>
  </si>
  <si>
    <t>1621/QĐ-UBND ngày 13/9/2024</t>
  </si>
  <si>
    <t>Hồ Khe Du, xã Xuân Phúc</t>
  </si>
  <si>
    <t>Đập đất thấp, bề rộng mặt đập bé, mái thượng lưu bị sụt sạt, nhiều vị trí hình thành vách đứng, hàm ếch, đặc biệt trong các đợt mưa lũ năm 2020 nước lũ tràn qua đỉnh đập đất làm hạ lưu đập bị sạt trượt rất nghiệm trọng. Tràn xả lũ có bề rộng thoát lũ bé, hạ lưu tràn bị xói lở nghiêm trọng</t>
  </si>
  <si>
    <t>Hồ cây Mè, xã Phú Nhuận</t>
  </si>
  <si>
    <t>Bề rộng mặt đập bé, mái thượng lưu bị sạt trượt nghiêm trọng; tràn xả lũ đã kiên cố nhưng nhiều vị trí bị sụt lún, gãy nứt; cống đóng không kín nước</t>
  </si>
  <si>
    <t>Cải tạo, nâng cấp đập đất; làm mới tràn xả lũ; làm mới cống lấy nước dưới đập; hoàn trả đường thi công kết hợp quản lý vận hành</t>
  </si>
  <si>
    <t>Hồ Bùng Sành, xã Xuân Du</t>
  </si>
  <si>
    <t>Đập đất thấp, mái thượng lưu chưa được giá cố nhiều vị trí bị sạt trượt; bề rộng tràn bé, không đảm bảo khả năng thoát lũ</t>
  </si>
  <si>
    <t>Hồ Cây Tra, xã Cán Khê</t>
  </si>
  <si>
    <t>Mái thượng lưu bị sạt lở; thân đập đất bị thấm nước; tràn xả lũ bị xói lở</t>
  </si>
  <si>
    <t>Cải tạo, nâng cấp thân đập; tràn xả lũ;.</t>
  </si>
  <si>
    <t>Hồ Khanh Trâu, xã Xuân Du</t>
  </si>
  <si>
    <t>Mái thượng lưu bị sạt lở; thân đập đất bị thấm nước.</t>
  </si>
  <si>
    <t>Cải tạo, nâng cấp thân đập; Nạo vét lòng hồ; làm mới cống lấy nước.</t>
  </si>
  <si>
    <t>Hồ Bà Dòng, xã Cán Khê</t>
  </si>
  <si>
    <t>Sạt lở mái thượng lưu; lòng hồ bị bồ lắng; Tràn xả lũ hư hỏng</t>
  </si>
  <si>
    <t>Cải tạo, nâng cấp thân đập; tràn xả lũ; Nạo vét lòng hồ</t>
  </si>
  <si>
    <t>Hồ Bu Bu, xã Yên Thọ</t>
  </si>
  <si>
    <t>Tràn xả lũ là tràn đất, bị xói lở hư hỏng, không đảm bảo an toàn</t>
  </si>
  <si>
    <t>Làm mới tràn xả lũ; hoàn trả đường thi công kết hợp quản lý vận hành</t>
  </si>
  <si>
    <t>Hồ Bu Bu, xã Mậu Lâm</t>
  </si>
  <si>
    <t>Khả năng tích nước hạn chế. Nước thấm mạnh qua thân đập đất và phía hữu tràn xả lũ; lòng hồ bị bồi lắng</t>
  </si>
  <si>
    <t>Sửa chữa, khắc phục đập đất, tràn xả lũ; nạo vét lòng hồ; hoàn trả đường thi công kết hợp quản lý vận hành</t>
  </si>
  <si>
    <t>Hồ Ồ Ồ, xã Mậu Lâm</t>
  </si>
  <si>
    <t>Đập đất thấp, bề rộng mặt đập bé; cống không có cửa van vận hành; tràn xả lũ có bề rộng bé, không đảm bảo khả năng thoát lũ; kênh đầu mối chưa được kiên cố</t>
  </si>
  <si>
    <t>Cải tạo, nâng cấp đập đất; làm mới tràn xả lũ; làm mới cống lấy nước dưới đập; kiên cố hoá kênh tưới đầu mối</t>
  </si>
  <si>
    <t>Hồ Quảng Đại, xã Xuân Thái</t>
  </si>
  <si>
    <t>Cải tạo nâng cấp thân đập đất, tràn xả lũ và làm mới cống dưới nước dưới thân đập</t>
  </si>
  <si>
    <t>Hồ Khe Me xã Thanh Tân</t>
  </si>
  <si>
    <t>Hệ thống tràn của hồ Khe Me đã xuất hiện dò nước ở đáy tràn ảnh hưởng đến an toàn, tích nước của hồ chứa và phục vụ nước tưới cho sản xuất nông nghiệp</t>
  </si>
  <si>
    <t xml:space="preserve">cải tạo, nâng cấp sửa chữa hồ Khe Me </t>
  </si>
  <si>
    <t>Hồ Đồng Truông xã Phượng Nghi</t>
  </si>
  <si>
    <t>Hồ cây Mè</t>
  </si>
  <si>
    <t>Xã Phú Nhuận</t>
  </si>
  <si>
    <t>Hồ Bu Bu</t>
  </si>
  <si>
    <t>Hồ Bãi Hai</t>
  </si>
  <si>
    <t xml:space="preserve"> Xã Mậu Lâm</t>
  </si>
  <si>
    <t>Hồ Đồng Truông</t>
  </si>
  <si>
    <t>Hồ Khe Me</t>
  </si>
  <si>
    <t>Nước thấm mạnh qua thân đập đất và phía hữu tràn xả lũ; lòng hồ bị bồi lắng</t>
  </si>
  <si>
    <t xml:space="preserve">Đập đất dài khoảng 650m, bề rộng mặt đập trung bình rộng khoảng 2m đến 3,5m, mái thượng lưu chưa được gia cố; mặt khác, đập đất do không được đắp theo đúng quy trình nên bị thấm gây mất nước, mái thượng, hạ lưu bị sụt sạt, nhiều vị trí hình thành vách đứng, hàm ếch. Cống lấy nước bằng gạch xây, cống bị lùng mang, không có van điều tiết. Tràn xả lũ là tràn đá xây, bị nứt gãy, rò rỉ nước và không có bể tiêu năng gây mất an toàn cho công trình trong các đợt mưa, lũ. </t>
  </si>
  <si>
    <t>Mái thượng lưu, hạ lưu bị sạt lở, nước thấm qua thân đập đất; tràn xả lũ là tràn đất, bề rộng tràn bé không đảm bảo khả năng thoát lũ; cống lấy nước bị lùng mang, không có cửa van vận hành</t>
  </si>
  <si>
    <t>Đập đất, Tình trạng hư hỏng, sạt lở thấm nứt bờ đập và thẩm 
thấu nước qua thân đập, lòng hồ bị bồi lắng, khả năng tích trữ nước thấp</t>
  </si>
  <si>
    <t>HTX dịch vụ nông nghiệp xã Yên Thọ</t>
  </si>
  <si>
    <t>HTX DV NLN xã Xuân Thái</t>
  </si>
  <si>
    <t>HTX dịch vụ NN Đồng Tâm xã Thanh Tân</t>
  </si>
  <si>
    <t>Hồ Ồ Ồ</t>
  </si>
  <si>
    <t>Sữa chữa, cải tạo đập đất,kiên cố tràn xả lũ, làm mới cống lấy nước dưới đập, hoàn trả tuyến đường thi công kết hợp với đường quản lí vận hành, nạo vét lòng hồ</t>
  </si>
  <si>
    <t>18/07/2024- 18/06/2025</t>
  </si>
  <si>
    <t>Quyết định số 2076/QĐ-UBND ngày 04/6/2024 của Chủ tịch UBND huyện Như Thanh</t>
  </si>
  <si>
    <t>Nguồn vốn thực hiện chính sách bảo vệ, phát triển đất trồng lúa (Theo Nghị quyết 452/NQ-HĐND ngày 14/12/2023 của HĐND tỉnh Thanh Hóa)</t>
  </si>
  <si>
    <t>Liên danh Công ty TNHH tư vấn đầu tư xây dựng thủy lợi Tiến Du- Công ty TNHH đầu tư và TVXD thương mại Minh Anh.</t>
  </si>
  <si>
    <t xml:space="preserve">Sửa chữa, nâng cấp đập đất: Tôn cao, áp trúc mở rộng mặt cắt đập, mái hạ lưu được trồng cỏ chống xói lở và làm thiết bị thoát nước hạ lưu đập kiểu áp mái. Thân đập được khoan phụt tạo màng chống thấm bằng vữa xi măng - sét. Đường thi công kết hợp quản lý vận hành: Hoàn trả tuyến đường thi công kết hợp quản lý vận hành. Kết cấu mặt đường bằng bê tông.Cống lấy nước dưới đập: Sửa chữa 02 cống lấy nước dưới đập, xử lý lùng mang cống. </t>
  </si>
  <si>
    <t>18/07/2024-18/05/2024</t>
  </si>
  <si>
    <t>Quyết định số 2078/QĐ-UBND ngày 04/06/2024 của Chủ tịch UBND huyện Như Thanh</t>
  </si>
  <si>
    <t>Nguồn vốn an toàn hồ đập và xử lý đê địa phương 
hỗ trợ 5,0 tỷ đồng; nguồn vốn ngân sách huyện đối ứng phần còn lại.</t>
  </si>
  <si>
    <t>Hồ Khánh Châu</t>
  </si>
  <si>
    <t>Công ty TNHH  một thành viên 172</t>
  </si>
  <si>
    <t>Đầu tư cải tạo, sửa chữa đập đất; nạo vét lòng hồ; làm mới tràn xả lũ; làm mới cống lấy nước; kiên cố hoá kênh tưới và công trình trên kênh; cải tạo, nâng cấp đường thi công kết hợp đường quản lý vận hành</t>
  </si>
  <si>
    <t>29/07/2024-29/07/2025</t>
  </si>
  <si>
    <t>Quyết định số 2247/QĐ-UBND ngày 14/6/2024 của Chủ tịch UBND huyện Như Thanh</t>
  </si>
  <si>
    <t xml:space="preserve">Nguồn vốn an toàn hồ đập và xử lý đê địa phương hỗ trợ 8,0 tỷ đồng; nguồn vốn ngân sách huyện đối ứng phần còn lại. </t>
  </si>
  <si>
    <t>Bong chóc thân đập, nước dò
qua đập, không có bể tiêu năng</t>
  </si>
  <si>
    <t>Đập mương Lằn, xã Mường Mìn</t>
  </si>
  <si>
    <t>Mương Nà Túm 
bản Xa Mang, xã Sơn Điện</t>
  </si>
  <si>
    <t>Mương bản Ban,
xã Sơn Điện</t>
  </si>
  <si>
    <t>Mương Pa Pén, xã Trung Thượng</t>
  </si>
  <si>
    <t>Mương piềng phay bản Chung Sơn, xã Sơn Thủy</t>
  </si>
  <si>
    <t>Đập, mương bản Na Pọng, xã Na Mèo, huyện Quan Sơn</t>
  </si>
  <si>
    <t>Xã Na Mèo</t>
  </si>
  <si>
    <t>Ban QLDA ĐTXT huyện Quan Sơn</t>
  </si>
  <si>
    <t>Công ty cổ phần xây dựng Vĩ Nguyên</t>
  </si>
  <si>
    <t xml:space="preserve"> Xây dựng Đập dâng có chiều dài L=20m, tuyến mương có chiều dài 1192m
</t>
  </si>
  <si>
    <t>8/2024-8/2025</t>
  </si>
  <si>
    <t>755/QĐ-UBND ngày 14/5/2024</t>
  </si>
  <si>
    <t>Ngân sách tỉnh hỗ trợ từ nguồn vốn an toàn hồ đập và xử lý đê địa phương và nguồn huy động hợp pháp khác</t>
  </si>
  <si>
    <t>Cải tạo, sửa chữa đập mương bản Cum, xã Trung Tiến, huyện Quan Sơn</t>
  </si>
  <si>
    <t>xã Trung Tiến</t>
  </si>
  <si>
    <t>Xây dựng 2 đập dâng với chiều dài  L=14,6m, tuyến mương số 01 L=773,2m và tuyến mương số 02 L=450m</t>
  </si>
  <si>
    <t>901/QĐ-UBND ngày 28/5/2024</t>
  </si>
  <si>
    <t>Hệ thống đập, mương suối Cai bản Đe, xã Trung Tiến, huyện Quan Sơn</t>
  </si>
  <si>
    <t>Công ty cổ phần Đại Hương</t>
  </si>
  <si>
    <t>Xây dựng hệ thống đập gồm 4 vị trí đập: Đập số 1 L=3m; đập số 2 L=3m, đập số 3 L=13m, đập số 4 L=12m. Tổng tuyến mương có chiều dài L= 880,6m</t>
  </si>
  <si>
    <t>952/QĐ-UBND ngày 04/6/2024</t>
  </si>
  <si>
    <t>Ngân sách tỉnh hỗ trợ từ nguồn Chính sách bảo vệ đất trồng lúa và nguồn huy động hợp pháp khác</t>
  </si>
  <si>
    <t>Đập, mương bản Tong xã Trung Tiến, huyện Quan Sơn</t>
  </si>
  <si>
    <t>Công ty Cổ phần xây dựng Vĩ Nguyên</t>
  </si>
  <si>
    <t xml:space="preserve"> Xây dựng Đập dâng có chiều dài L=30m, tuyến mương có chiều dài 
L =2,460m
</t>
  </si>
  <si>
    <t>12/2023-12/2024</t>
  </si>
  <si>
    <t>1126/QĐ-UBND ngày 25/7/2023</t>
  </si>
  <si>
    <t>Đập, mương bản Bun xã Sơn Điện huyện Quan Sơn</t>
  </si>
  <si>
    <t>xã Sơn Điện</t>
  </si>
  <si>
    <t>Công ty Cổ phần XD&amp;TM Quang Vinh</t>
  </si>
  <si>
    <t xml:space="preserve"> Xây dựng Đập dâng có chiều dài L=23,6m, tuyến mương có chiều dài L=2,603m
</t>
  </si>
  <si>
    <t>12/2023-12/2025</t>
  </si>
  <si>
    <t>1172/QĐ-UBND ngày 02/8/2023</t>
  </si>
  <si>
    <t>UBND xã Mường Mìn</t>
  </si>
  <si>
    <t>Xây đập dâng L=31m; tuyến mương dài L=1.126,35m</t>
  </si>
  <si>
    <t>2024-2025</t>
  </si>
  <si>
    <t>810/QĐ-UBND ngày 22/5/2024</t>
  </si>
  <si>
    <t>Ngân sách tỉnh và nguồn huy động hợp pháp khác</t>
  </si>
  <si>
    <t>Xã Mường Mìn</t>
  </si>
  <si>
    <t>UBND xã Na Mèo</t>
  </si>
  <si>
    <t>Công ty TNHH đầu tư xây dựng Ninh phát - Công ty Cổ phần Thương mại và Xây dựng Hải Cường</t>
  </si>
  <si>
    <t>Xây đập dâng L=13,5m; tuyến mương dài L=725m</t>
  </si>
  <si>
    <t>911/QĐ-UBND ngày 29/5/2024</t>
  </si>
  <si>
    <t>Cải tạo, nâng cấp mương Tân Sơn, xã Sơn Điện, huyện Quan Sơn</t>
  </si>
  <si>
    <t>Liên danh Quang Vinh - Bình Minh</t>
  </si>
  <si>
    <t>Xây dựng hệ thống kênh mương và các công trình trên kênh kết hợp đường ống có tổng chiều dài 4620.56m với kết cấu bê tông. Kênh có kích thước (bxh) = (45x60) cm. Dọc tuyến có 05 cống qua kênh bằng bê tông</t>
  </si>
  <si>
    <t>8/2024-6/2025</t>
  </si>
  <si>
    <t>759/QĐ-UBND ngày 15/5/2024</t>
  </si>
  <si>
    <t>Ngân sách tỉnh hỗ trợ từ nguồn vốn thực hiện chính sách bảo vệ phát triển đất trồng lúa và nguồn huy động hợp pháp khác</t>
  </si>
  <si>
    <t>Huyện Hoằng Hoá</t>
  </si>
  <si>
    <t>Tu sửa khung xà lan can bảo vệ</t>
  </si>
  <si>
    <t>Cống Đồng Đoàn 1, xã Hoằng Đông</t>
  </si>
  <si>
    <t>01 ổ khoá phía nam bị hư hỏng không vận hành được</t>
  </si>
  <si>
    <t>Thay thế 01 ổ khoá</t>
  </si>
  <si>
    <t>Cống Đồng Đoàn 2, xã Hoằng Đông</t>
  </si>
  <si>
    <t>02 ổ khoá phía nam bị hư hỏng không vận hành được</t>
  </si>
  <si>
    <t>Thay thế 02 ổ khoá</t>
  </si>
  <si>
    <t>Cống nuôi trồng thuỷ sản, xã Hoằng Đông</t>
  </si>
  <si>
    <t>Dàn công tác bị nứt gãy</t>
  </si>
  <si>
    <t>Tu sửa dàn công tác</t>
  </si>
  <si>
    <t>Nâng cấp trạm bơm</t>
  </si>
  <si>
    <t>Cải tạo, nâng cấp kênh nội đồng xã Hoằng Sơn</t>
  </si>
  <si>
    <t>Xã Hoằng Sơn</t>
  </si>
  <si>
    <t>L=4,716,3 m</t>
  </si>
  <si>
    <t>Quyết định số 1620/QĐ-UBND, ngày 02/5/2024 của UBND huyện Hoằng Hoá</t>
  </si>
  <si>
    <t>Cải tạo, nâng cấp kênh nội đồng xã Hoằng Trinh</t>
  </si>
  <si>
    <t>xã Hoằng Trinh</t>
  </si>
  <si>
    <t>L=3,415,05 m</t>
  </si>
  <si>
    <t>Quyết định số 1486/QĐ-UBND, ngày 12/4/2024 của UBND huyện Hoằng Hoá</t>
  </si>
  <si>
    <t>Hồ Hón Hang</t>
  </si>
  <si>
    <t>Thân đập thấp, có một số vị trí bị sạt lở, vị trí vỡ đã sử lý và đảm bảo.</t>
  </si>
  <si>
    <t xml:space="preserve">Lòng hồ bồi lắng, mái thượng lưu bị sạt lở nhiều vị trí, cống điều tiết qua thân đập xây bằng đá đã bị sập. </t>
  </si>
  <si>
    <t xml:space="preserve">Đắp đất bù phụ thân đập. Gia cố mái thượng lưu bằng tấm lát BT. Đổ BT mặt đập. Nạo vét lòng hồ, xây dựng cống qua thân đập. </t>
  </si>
  <si>
    <t>Công trình không còn diện tích tưới do chuyển cho Cty Sông Chu. Vẫn còn nhiệm vụ tiêu nước tránh ngập úng mùa mưa lũ.</t>
  </si>
  <si>
    <t>Hồ Vùng Thổ</t>
  </si>
  <si>
    <t>Đập đất thấp, thân đập hư hỏng có vị  trí bị thấm; mái thượng lưu đã bị sạt lở nhiều, nguy cơ vỡ đập và tràn qua mặt đập đất.</t>
  </si>
  <si>
    <t>Lòng hồ bồi lắng, mái thượng lưu bị sạt lở nhiều vị trí.</t>
  </si>
  <si>
    <t>Đắp đất bù phụ thân đập. Gia cố mái thượng lưu bằng tấm lát BT. Đổ BT mặt đập. Nạo vét lòng hồ.</t>
  </si>
  <si>
    <t>Hồ Đồng Quyết</t>
  </si>
  <si>
    <t>Mái đập thượng lưu hư hỏng một số vị trí tấm lát. Chân đập xuất hiện một số vị trí ngấm.</t>
  </si>
  <si>
    <t>xử lý khắc phục cục bộ các vị trí tấm lát bằng cách thay thế, và các vị trí ngấm.</t>
  </si>
  <si>
    <t>Hồ Gốc Chuối</t>
  </si>
  <si>
    <t>Mái thượng lưu chưa được gia cố tấm lát, một số vị trí bị sạt lở.</t>
  </si>
  <si>
    <t>Gia cố mái thượng lưu bằng tấm lát BT, đắp bù phụ các vị trí sạt lở</t>
  </si>
  <si>
    <t>Hồ Giếng Hang</t>
  </si>
  <si>
    <t xml:space="preserve">Đập đất nhiều vị trí bị sạt lở. </t>
  </si>
  <si>
    <t>Hồ Bai Đa</t>
  </si>
  <si>
    <t>Tràn xả lũ thiết kế ảnh hưởng nhiều đến đời sống người dân.</t>
  </si>
  <si>
    <t>Bố trí khắc phục những ảnh hưởng</t>
  </si>
  <si>
    <t>Hồ Đồng Thuận</t>
  </si>
  <si>
    <t>Hồ chưa có tràn xả lũ. Đường xã lũ qua đường dân sinh, Cống điều tiết bị hư hỏng khóa. Xuất hiện dò chân đập mái hạ lưu</t>
  </si>
  <si>
    <t xml:space="preserve">Bổ sung tràn xả lũ. Bố trí đường xả lũ tránh ảnh hưởng đến đường dân sinh. Thay khóa điều tiết, xử lý dò chân đập mái hạ lưu </t>
  </si>
  <si>
    <t xml:space="preserve">Một số tấm lát bị hư hỏng, vị trí chưa gia cố mái thượng lưu bị sạt lở. </t>
  </si>
  <si>
    <t>Thay thế các tấm lát hư hỏng, đắp đất bù phụ và gia cố tấm lát tại vị trí chưa được gia cố</t>
  </si>
  <si>
    <t>Hồ Hón Vắt</t>
  </si>
  <si>
    <t>Mái đập thượng lưu bị sạt, chân đập bị dò rỉ</t>
  </si>
  <si>
    <t xml:space="preserve">Đắp đất bù phụ, gia cố mặt đập bằng BT, mái bằng tấm lát BT, bổ sung hệ thống thoát nước chân đập. </t>
  </si>
  <si>
    <t>Thân đập đất bị sạt lở. Chân đập tràn bị xói. Lòng hồ bị bồi lắng giảm dung tích</t>
  </si>
  <si>
    <t>Đắp đất bù phụ, gia cố mặt đập bằng BT, mái bằng tấm lát BT, bổ sung hệ thống thoát nước chân đập. Nạo vét lòng hồ</t>
  </si>
  <si>
    <t>Hồ Bình Minh</t>
  </si>
  <si>
    <t>Mái đập đất bị sạt nhiều vị trí</t>
  </si>
  <si>
    <t>Hồ Hang Rùa</t>
  </si>
  <si>
    <t>Lòng hồ bồi lắng, mặt đập và mái thượng lưu hồ chưa gia cố bị sạt nhiều vị trí</t>
  </si>
  <si>
    <t xml:space="preserve">Nạo vét lòng hồ, đắp đất bù phụ, gia cố mái thượng lưu hồ </t>
  </si>
  <si>
    <t>Hồ Đầm (Cao Phong)</t>
  </si>
  <si>
    <t>Lòng hồ bị bồi lắng, mái đập bị sạt mặt đập kết hợp đường giao thông nên mất an toàn</t>
  </si>
  <si>
    <t>Hồ Đồng Gia</t>
  </si>
  <si>
    <t>Thân đập đất bị sạt lở nhiều, chưa có tràn xả lũ, lòng hồ bồi lắng nhiều</t>
  </si>
  <si>
    <t>Đắp đất bù phụ thân đập, lát mái thượng lưu bằng tấm lát BT, đổ BT mặt đập, bổ sung tràn xả lũ, Nạo vét lòng hồ</t>
  </si>
  <si>
    <t>Hồ Cốc</t>
  </si>
  <si>
    <t>Mái lát thượng lưu nhiều vị trí bị hư hỏng.</t>
  </si>
  <si>
    <t>Hồ Liên Thành</t>
  </si>
  <si>
    <t>Hồ Phùng Sơn</t>
  </si>
  <si>
    <t>Mái lát thượng lưu nhiều vị trí bị hư hỏng. Tràn xả lũ chưa được bố trí nên ảnh hưởng khi mưa bão.</t>
  </si>
  <si>
    <t xml:space="preserve">Bố trí tràn xả lũ, thay thế các tấm lát bị hư hỏng, </t>
  </si>
  <si>
    <t>Hồ Hón Tải</t>
  </si>
  <si>
    <t>Khóa van diều tiết bị hư hỏng</t>
  </si>
  <si>
    <t>Bố trí thay khóa van</t>
  </si>
  <si>
    <t>Hồ Minh Thạch</t>
  </si>
  <si>
    <t>Thân đập bị sạt, chưa có tràn xả lũ, khi mưa lũ tràn nước lên đường giao thông và nhà người dân</t>
  </si>
  <si>
    <t>Đắp đất bù phụ thân đập. Bố trí tràn xả lũ, gia cố vị trí tràn nước lên đường giao thông và chảy ngập vào nhà dân</t>
  </si>
  <si>
    <t>Hồ Đồi Trảng</t>
  </si>
  <si>
    <t xml:space="preserve">Tràn xả lũ bị hư hỏng, không đảm bảo được nhiệm vụ xả lũ. Có nguy cơ mất anh toàn công trình trong mùa mưa bão. </t>
  </si>
  <si>
    <t>Sửa chữa thay thế tràn xả lũ, đắp đất bù phụ đập. Gia cố mặt đập bằng BT và mái đập thượng lưu bằng tấm lát BT</t>
  </si>
  <si>
    <t>Hồ Xăm</t>
  </si>
  <si>
    <t>Bồi lắng nhiều không còn khả năng tích nước, đập đất bị sạt lở nhiều vị trí, tràn xả lũ đã lâu, đã sửa chữa cục bộ nhiều lần.</t>
  </si>
  <si>
    <t>Nạo vét lòng hồ, đắp đất bù phụ, gia cố mái thượng lưu hồ. Xem xét thay thế tràn xả lũ.</t>
  </si>
  <si>
    <t>Hồ Rộc Nánh</t>
  </si>
  <si>
    <t xml:space="preserve">Thân đập đất bị sạt nhiều vị trí. </t>
  </si>
  <si>
    <t>Đắp đất bù phụ, gia cố tấm lát BT mái thượng lưu hồ. Đổ BT mặt đập</t>
  </si>
  <si>
    <t>Hồ Trà Si (Ngã Ba)</t>
  </si>
  <si>
    <t>Tràn xả lũ hư hỏng, thân tràn thủng không giữ nước đến cao trình MNDBT. Mặt đập chưa được gia cố</t>
  </si>
  <si>
    <t>Thay thế tràn xả lũ. Gia cố mặt đập</t>
  </si>
  <si>
    <t>Hồ Nam</t>
  </si>
  <si>
    <t>Mặt đập gia cố bê tông kết hợp đường dân sinh bị bong tróc</t>
  </si>
  <si>
    <t>khóa cống điều tiết qua thân đập bị hư hỏng</t>
  </si>
  <si>
    <t>Gia cố mặt đập, thay thế khóa điều tiết của cống qua thân đập</t>
  </si>
  <si>
    <t>Hồ Thành Công</t>
  </si>
  <si>
    <t>Hồ bị bồi lắng nhiều. Thân đập bị sạt nhiều vị trí. Tràn xả lũ hư hỏng.</t>
  </si>
  <si>
    <t>Nạo vét lòng hồ, đắp đất bù phụ. Lát tấm BT mái thượng lưu và đổ bê tông mặt đập, tu sửa tràn xả lũ</t>
  </si>
  <si>
    <t>Hồ Chu Mon</t>
  </si>
  <si>
    <t>Nạo vét lòng hồ, đắp đất bù phụ thân đập, sửa chữa tràn xả lũ</t>
  </si>
  <si>
    <t>Hồ Tân Thành</t>
  </si>
  <si>
    <t>Tràn xả lũ chưa được kiên cố, mái thượng lưu lát đá bị sạt, tường chắn sóng bị hư hỏng. Mặt đập chưa đc kiên cố. Lòng hồ bồi lắng.</t>
  </si>
  <si>
    <t>Xây dựng tràn xả lũ, thay thế mái lát đá thượng lưu bằng tấm lát BT. Sửa chữa tường chắn sóng. Đổ BT mặt đập. Nạo vét lòng hồ</t>
  </si>
  <si>
    <t>Hồ Xuân Chính</t>
  </si>
  <si>
    <t xml:space="preserve">Hồ bị bồi lắng nhiều. Thân đập bị sạt nhiều vị trí. </t>
  </si>
  <si>
    <t>Nạo vét lòng hồ. Đắp đất bù phụ thân đập. Giá cố bặt đập bằng BT, và mái thượng lưu bằng tấm lát BT</t>
  </si>
  <si>
    <t>Hồ Lương Thiện</t>
  </si>
  <si>
    <t>Mặt đập, mái thượng lưu chưa được kiên cố. Lòng hồ bồi lắng.</t>
  </si>
  <si>
    <t>Đổ BT mặt đập và tấm lát BT mái thượng lưu. Nạo vét lòng hồ</t>
  </si>
  <si>
    <t>Hồ Bàn Nang</t>
  </si>
  <si>
    <t>Tràn xả lũ không đảm bảo yêu cầu. Chưa có cầu tràn đảm bảo giao thông nối 2 xã. Cống điều tiết hư hỏng, lòng hồ bồi lắng.</t>
  </si>
  <si>
    <t>Thay thế tràn xả lũ. Thay thế cống điều tiết qua thân đập, gia cố mai thượng lưu bằng tấm lát BT. Nạo vét lòng hồ.</t>
  </si>
  <si>
    <t>Hồ làng Đa</t>
  </si>
  <si>
    <t>Thân đập đất, đã bị rò rỉ nước dọc chân đập, mặt đập có hiện tượng sụt lún, mái đập hạ lưu bị sạt nhiều vị trí</t>
  </si>
  <si>
    <t>Bổ sung hệ thống thoát nước chân đập, Đắp đất bù phụ đập, đổ BT mặt đập.</t>
  </si>
  <si>
    <t>Đập Gò Náo</t>
  </si>
  <si>
    <t xml:space="preserve">Bị sạt lở đất đắp tường cánh, vùng dâng nước bị bồi lắng đất đá từ thượng lưu đưa về. </t>
  </si>
  <si>
    <t>Đắp gia cố tường cánh, nạo vét vùng tích nước</t>
  </si>
  <si>
    <t>Đập Chà Đa</t>
  </si>
  <si>
    <t>Hai bên tường cánh bị hư hỏng.</t>
  </si>
  <si>
    <t>Đầu tư thay thế đập mới</t>
  </si>
  <si>
    <t>Đập Mó Mũ</t>
  </si>
  <si>
    <t>Sân tiêu năng bị hỏng, nước lũ gây xói lở mất an toàn. Vùng tích nước bồi lắng nhiều làm ảnh hưởng đến nhiệm vụ.</t>
  </si>
  <si>
    <t>Sửa chữa đập, bổ sung rọ đá sau sân tiêu năng. Nạo vét vùng tích nước bị bồi lắng</t>
  </si>
  <si>
    <t>Đập Bai Báy</t>
  </si>
  <si>
    <t xml:space="preserve">Thượng lưu bị bồi lắng, cống tự chảy, thân đập đất thấp mất an toàn khi nước lũ về </t>
  </si>
  <si>
    <t>Nạo vét vùng tích nước, bố trí cống có khóa điều tiết, đắp đât gia cố thân đập để đảm bảo an toàn</t>
  </si>
  <si>
    <t>Đập Bai Tổ (hệ thồng đập Bai Sồng)</t>
  </si>
  <si>
    <t>Cống dẫn nước qua thân đập bị sập, thân đập đất nhiều vị trí bị sạt, khu vực tích nước bị bồi lắng không còn khả năng tích nước để dâng theo cao đổ thiết kế</t>
  </si>
  <si>
    <t>Xây dựng cống qua thân đập có khóa điều tiết, Đắp đất bù phụ thân đập, gia cố mái thượng lưu và mặt đập, nạo vét vùng tích nước.</t>
  </si>
  <si>
    <t>Đập Bai Bít</t>
  </si>
  <si>
    <t>Tường cánh bị vỡ, thân đập thủng, sân tiêu năng hư hỏng.</t>
  </si>
  <si>
    <t>Đập Cao Yên</t>
  </si>
  <si>
    <t>Thân đập bị thủng, sân tiêu năng hư hỏng.</t>
  </si>
  <si>
    <t>Đập Bai Làng</t>
  </si>
  <si>
    <t>Tu sửa đập</t>
  </si>
  <si>
    <t>Đập Bai Than</t>
  </si>
  <si>
    <t>Đập Mòng</t>
  </si>
  <si>
    <t>Cao trình đập đất thấp, đập yếu bị dò nước nhiều nhân dân phải gia cố cục bộ nhiều vị trí, bể tiêu năng hư hỏng một số vị trí.</t>
  </si>
  <si>
    <t>Đập làng Chuối</t>
  </si>
  <si>
    <t>Đập bị hư hỏng nhiều vị trí, vai đập sạt lở. Cửa lấy nước đầu kênh bị sạt lở</t>
  </si>
  <si>
    <t>Đập Làng Bằng</t>
  </si>
  <si>
    <t xml:space="preserve">Đập xây đá từ lâu bị hư hỏng, xả lũ trực tiếp vào nhà dân, thân đập đất bị sạt lở, nhiều vị trí do người dân trồng keo và tre từ lâu làm thân đập không còn an toàn </t>
  </si>
  <si>
    <t>Bố trí tràn xả lũ tạ vị trí mới, xử lý kiên cố tuyến đập đất</t>
  </si>
  <si>
    <t>Đập Bai Thầy</t>
  </si>
  <si>
    <t>Tường cánh bị sạt.</t>
  </si>
  <si>
    <t>Đập Bai Chan</t>
  </si>
  <si>
    <t>Kênh đập Nhàng</t>
  </si>
  <si>
    <t>Bị đổ thành kênh không còn khả năng dẫn nước về hạ lưu, đã gia cố tạm thời để đưa được nước cung cấp cho nhân dân SX</t>
  </si>
  <si>
    <t>Xây dựng lại đoạn kênh bị hư hỏng</t>
  </si>
  <si>
    <t>Kênh hồ Sơn Phong</t>
  </si>
  <si>
    <t>Kênh bị thủng đáy, bị dò nước thất thoát không đưa nước về được cuối tuyến</t>
  </si>
  <si>
    <t>Thay thế tuyến kênh mới</t>
  </si>
  <si>
    <t>Kênh đập Chuối</t>
  </si>
  <si>
    <t>Tuyến kênh dẫn nước bị hư hỏng nhiều vị trí.</t>
  </si>
  <si>
    <t>Kênh Hồ Trà Si</t>
  </si>
  <si>
    <t>Kênh hồ Xăm</t>
  </si>
  <si>
    <t>Kênh hồ Chu Mon</t>
  </si>
  <si>
    <t>Kênh hồ Hón Hang</t>
  </si>
  <si>
    <t>Kênh hồ Vùng Thổ</t>
  </si>
  <si>
    <t>Kênh đập Ràm</t>
  </si>
  <si>
    <t>Kênh đập Gò Náo</t>
  </si>
  <si>
    <t>Kênh đập Bai Báy</t>
  </si>
  <si>
    <t>Tuyến kênh đất bị đổ không có khả năng dẫn nước về hạ lưu</t>
  </si>
  <si>
    <t>Kiên cố BT tuyến kênh</t>
  </si>
  <si>
    <t>Kênh đập Bai Lai</t>
  </si>
  <si>
    <t>Phần kênh BT có một số vị trí hư hỏng, kênh đất bị đổ thành kênh không có khả năng dẫn nước về hạ lưu</t>
  </si>
  <si>
    <t>Sửa chữa vị trí hư hỏng kênh BT. Kiên cố BT tuyến kênh đất</t>
  </si>
  <si>
    <t>Kênh hồ Hón Ốc</t>
  </si>
  <si>
    <t>Kênh hồ Tân Thành</t>
  </si>
  <si>
    <t>Kênh hồ Bàn Nang</t>
  </si>
  <si>
    <t>Kênh hồ Bai Tải</t>
  </si>
  <si>
    <t xml:space="preserve">Sửa chữa vị trí hư hỏng kênh BT. </t>
  </si>
  <si>
    <t>Kênh hồ Làng Đa</t>
  </si>
  <si>
    <t>Tuyến kênh bê tông bị thủng nhiều vị trí. Tuyến bị đổ nhiều không còn khả năng dẫn nước về vùng tưới</t>
  </si>
  <si>
    <t>Bị hỏng cầu giao điện, bồi lắng bể thu nước</t>
  </si>
  <si>
    <t>Thay thế cầu giao điện, nạo vét bể thu nước</t>
  </si>
  <si>
    <t>xã Ngọc Sơn</t>
  </si>
  <si>
    <t>Thị trấn Ngọc Lặc</t>
  </si>
  <si>
    <t>xã Thúy Sơn</t>
  </si>
  <si>
    <t>xã Phúc Thịnh</t>
  </si>
  <si>
    <t>xã Minh Sơn</t>
  </si>
  <si>
    <t>BQLKTCTTL</t>
  </si>
  <si>
    <t>Đập Bai Mặc</t>
  </si>
  <si>
    <t>Liên danh công ty Cổ phần Xây dựng Đông Sơn và Công ty TNHH Xây dựng Kim Toàn</t>
  </si>
  <si>
    <t>Đổ BT mặt đập, lát mái thượng lưu, hệ thống thoát nước chân đập, tràn xả lũ, tuyến đường vận hành</t>
  </si>
  <si>
    <t>không quá 3 năm</t>
  </si>
  <si>
    <t>số 2622/QĐ-UBND ngày 08/7/2024</t>
  </si>
  <si>
    <t>Hồ Vó Khủ</t>
  </si>
  <si>
    <t>Liên danh công ty cổ phần xây dựng Đông Sơn và Công ty cổ phần xây lắp Nguyên Vũ</t>
  </si>
  <si>
    <t>Gia cố thân đập, đổ BT mặt đập, lát mái thượng lưu tấm BT, hệ thống thoát nước chân dập, cống điều tiết nước qua thân đập, tràn xả lũ, tuyến đường vận hành</t>
  </si>
  <si>
    <t>số 2426/QĐ-UBND ngày 24/6/2024</t>
  </si>
  <si>
    <t>Liên danh Công ty Cổ phần xây dựng vận tải Tân Xuân; Công ty TNHH xây dựng và phát triển hạ tầng Phú Tài</t>
  </si>
  <si>
    <t>Nạo vét lòng hồ, gia cố đập chính đập phụ, đổ bt mặt đập chính đập phụ lát mái tấm bt thượng lưu, làm tràn xả lũ đập chính và đập phụ, 02 tuyến đường vận hành, tuyến kênh tưới</t>
  </si>
  <si>
    <t>số 4436/QĐ-UBND ngày 11/7/2023</t>
  </si>
  <si>
    <t>Liên danh công ty Cổ phần xây dựng Đông Sơn và Công ty TNHH xây dựng Kim Toàn</t>
  </si>
  <si>
    <t>Gia cố đập chính đập phụ. Lát tấm BT mái thượng lưu, cống điều tiết qua thân đập chính đập phụ, tràn xả lũ, 02 tuyến kênh tưới, 02 tuyến đường vận hành</t>
  </si>
  <si>
    <t>số 4107/QĐ-UBND ngày 24/10/2023</t>
  </si>
  <si>
    <t>Công ty TNHH VMD Thành Hưng</t>
  </si>
  <si>
    <t>Gia cố thân đập. Lát mái thượng lưu. Tràn xả lũ. Gia cố BT mặt đập. Cống điều tiết qua thân đập. Tuyến kênh tưới kết hợp tiêu. Đường quản lý vận hành</t>
  </si>
  <si>
    <t>số 3570/QĐ-UBND ngày 07/9/2024</t>
  </si>
  <si>
    <t>Làm mới đập tràn dâng. Tuyến đường vận hành và kênh tưới</t>
  </si>
  <si>
    <t>Đập Bai Ngọc</t>
  </si>
  <si>
    <t>số 2886/QĐ-UBND ngày 24/7/2024</t>
  </si>
  <si>
    <t>Huyện Hậu Lộc</t>
  </si>
  <si>
    <t>Cống Hùng</t>
  </si>
  <si>
    <t>Mang cống, thay mới tấm sàn trên mặt cống</t>
  </si>
  <si>
    <t>Sửa lại mang cống, thay mới tấm sàn trên mặt cống</t>
  </si>
  <si>
    <t>Mang cống, thay mới tấm sàn trên mặt cống, phay cống bị hỏng</t>
  </si>
  <si>
    <t>Sửa lại mang cống, thay mới tấm sàn trên mặt cống, phay cống bị hỏng</t>
  </si>
  <si>
    <t>Cống 773</t>
  </si>
  <si>
    <t>Bùn bồi lắng làm tắc dòng chảy</t>
  </si>
  <si>
    <t>Nạo vét, thu gom rác thải tiêu hủy</t>
  </si>
  <si>
    <t>Hệ thống phay cống nước rò rĩ</t>
  </si>
  <si>
    <t>Bùn bồi lắng làm tắc dòng</t>
  </si>
  <si>
    <t>Sửa chữa trạm bơm Phong mục- Tam đa</t>
  </si>
  <si>
    <t>Trục cát đăng bị hư hỏng, Bể hút bồi lắng 45 m3</t>
  </si>
  <si>
    <t>Thay trục cát đăng, thay hệ thống dây bọc từ cột vào trạm bơm dài 120 m và nạo vét bể hút</t>
  </si>
  <si>
    <t>TB Phù Lạc- Phong Lộc</t>
  </si>
  <si>
    <t xml:space="preserve">Nhà vận hành máy bị sập, ống máy bơm dĩ hỏng nặng xác xi bệ máy hư hỏng </t>
  </si>
  <si>
    <t xml:space="preserve">Làm lại nhà vận hành máy 2 tầng,đỗ sàn treo động cơ, mới thay 04 bộ ống máy bơm, xắc xi bệ máy dĩ hư hỏng thay thế mới, vét âu hút </t>
  </si>
  <si>
    <t>TB tưới Mỹ Điền</t>
  </si>
  <si>
    <t>Cửa sổ 3 bộ bị hư hỏng, Bể hút bồi lắng + Cửa sổ bị hư hỏng+ Mái nhà bị dột +Trần nhà bong tróc</t>
  </si>
  <si>
    <t>Thay thế cửa sổ mới, Nạo vét bể hút</t>
  </si>
  <si>
    <t>TB Trung Chuyển</t>
  </si>
  <si>
    <t>+ Nạo vét bể hút
+ Ống bơm han rỉ</t>
  </si>
  <si>
    <t>Thay thế ống bơm. Nạo vét bẻ hút</t>
  </si>
  <si>
    <t>TB II Yên Đông</t>
  </si>
  <si>
    <t xml:space="preserve">Nhà vận hành; nền nhà, cửa đi hư hỏng, tường  trần nhà bong tróc, thấm dột. Máy bơm, ống bơm hư hại không sử dụng được </t>
  </si>
  <si>
    <t>+ Sửa chữa nhà vận hành 
+ Thay thế toàn bộ máy bơm, ống hút
+ Kè lại phần mái bể hút sạt lở.</t>
  </si>
  <si>
    <t>Trạm bơm I Phú Nhi</t>
  </si>
  <si>
    <t>Nhà máy xuống cấp trần hệ thống tường  bong tróc, hệ thống ống bơm thủng, hư hỏng.</t>
  </si>
  <si>
    <t>Xây mới; thay mới</t>
  </si>
  <si>
    <t>Trạm bơm II Kiến Long</t>
  </si>
  <si>
    <t>Hệ thống ống bơm thủng, hư hỏng</t>
  </si>
  <si>
    <t>Trạm bơm xi pông (trạm bơm chuyền)</t>
  </si>
  <si>
    <t>Thân đập xói mòn</t>
  </si>
  <si>
    <t>Hồ Đồng Nấp</t>
  </si>
  <si>
    <t>Hồ Trại Lợn</t>
  </si>
  <si>
    <t>Ngưỡng tràn bị vỡ</t>
  </si>
  <si>
    <t>Xói mái TL, HL,bồi lắng</t>
  </si>
  <si>
    <t>Hồ Bồ Hòn</t>
  </si>
  <si>
    <t>Nhân Nhượng</t>
  </si>
  <si>
    <t>Trung Thành</t>
  </si>
  <si>
    <t>Cống ổn định</t>
  </si>
  <si>
    <t>không</t>
  </si>
  <si>
    <t>xã Thăng Bình</t>
  </si>
  <si>
    <t>xã Công Liêm</t>
  </si>
  <si>
    <t>Hồ Chai</t>
  </si>
  <si>
    <t>xã Tượng Lĩnh</t>
  </si>
  <si>
    <t>Xã Công Chính</t>
  </si>
  <si>
    <t>xã Yên Mỹ</t>
  </si>
  <si>
    <t>HTX dịch vụ NN Công Chính</t>
  </si>
  <si>
    <t>Đập đất: Sạt trượt mái thượng, hạ lưu, thấm ướt, không có thiết bị tiêu nước, chưa có lớp gia cố thượng lưu; Tràn xả lũ: Hư  hỏng nhẹ, bể tiêu năng bị xói, thiếu khả năng xả lũ; Cống lấy nước: Thân cống bị hư hỏng nhẹ, thấm qua đỉnh mang, đáy cống.</t>
  </si>
  <si>
    <t>HTX dịch vụ NN Công Bình</t>
  </si>
  <si>
    <t>Sửa chữa, bảo dưỡng hồ Đồng Vễn, xã Tượng Lĩnh, huyện Nông Cống</t>
  </si>
  <si>
    <t>Cải tạo, nâng cấp hồ Trại Lợn, xã Công Chính</t>
  </si>
  <si>
    <t>Cải tạo, nâng cấp
hồ số 3, xã Công Liêm</t>
  </si>
  <si>
    <t xml:space="preserve">Sửa chữa hồ Chai, xã Công Chính </t>
  </si>
  <si>
    <t xml:space="preserve">xã Công Chính </t>
  </si>
  <si>
    <t xml:space="preserve">10/2024 - 07/2025       </t>
  </si>
  <si>
    <t xml:space="preserve">2025 - 2027         </t>
  </si>
  <si>
    <t xml:space="preserve">2025 - 2027        </t>
  </si>
  <si>
    <t xml:space="preserve">10/2023 - 2024        </t>
  </si>
  <si>
    <t>Trạm bơm Thịnh Lạc, xã Tế Nông</t>
  </si>
  <si>
    <t>Sửa chữa, nâng cấp trạm bơm Thiện Na</t>
  </si>
  <si>
    <t>xã Vạn Hòa</t>
  </si>
  <si>
    <t>Nạo vét lòng hồ, nâng cấp thân đập, xử lý lồng qua cống</t>
  </si>
  <si>
    <t>Hồ chứa Khe Dầu</t>
  </si>
  <si>
    <t>Mặt cắt thân đập nhỏ, cống lấy nước hỏng</t>
  </si>
  <si>
    <t>Đắp áp trúc thân đập, làm mới cống lấy nước</t>
  </si>
  <si>
    <t>Hồ chứa nước Suối Chan</t>
  </si>
  <si>
    <t xml:space="preserve">Xử lý sụt lún vai đập và lùng mang tràn xả lũ </t>
  </si>
  <si>
    <t>Hồ chứa nước Khe Luồng</t>
  </si>
  <si>
    <t>Thôn Đồng Lách, xã Tân Trường</t>
  </si>
  <si>
    <t>UBND xã Tân Trường (HTX DV NN tổng hợp xã Tân Trường)</t>
  </si>
  <si>
    <t>Hồ chứa nước Khe Dầu</t>
  </si>
  <si>
    <t>Tổ dân phố Xuân Nguyên, phường Nguyên Bình</t>
  </si>
  <si>
    <t>UBND phường Nguyên Bình (HTX DV NN phường Nguyên Bình)</t>
  </si>
  <si>
    <t>Hồ chứa nước Ao Sen</t>
  </si>
  <si>
    <t>Đập đất, mái thượng lưu và hạ lưu sạt trượt, cống lấy nước bị hư hỏng.</t>
  </si>
  <si>
    <t>UBND xã Tùng Lâm (HTX DV NN xã xã Tùng Lâm)</t>
  </si>
  <si>
    <t>Hồ chứa nước
 Suối Chan</t>
  </si>
  <si>
    <t>Tổ dân phố 
Xuân Nguyên, phường Nguyên Bình</t>
  </si>
  <si>
    <t xml:space="preserve">Sụt lún vai đập và lùng mang tràn xả lũ </t>
  </si>
  <si>
    <t xml:space="preserve">Công ty TNHH xây dựng và thương mại Tân Hoàng Phi
</t>
  </si>
  <si>
    <t>05/11/2024
05/5/20258</t>
  </si>
  <si>
    <t>Nghị quyết
 số 362/NQ-HĐND ngày 22/12/2023 của Hội đồng nhân dân thị xã Nghi Sơn về chủ trương đầu tư dự án: Sửa chữa, cải tạo hồ Mả Trai 2, phường Xuân Lâm, thị xã Nghi Sơn</t>
  </si>
  <si>
    <t>Hồ chứa nước Mã Trai 2</t>
  </si>
  <si>
    <t>Đồng Chanh</t>
  </si>
  <si>
    <t>Phu Thôn</t>
  </si>
  <si>
    <t>Đã được nâng cấp 2011, hiện nay lòng hồ bị bồi lắng nặng</t>
  </si>
  <si>
    <t>Đập nhỏ, thấp, mặt đập bị nứt gãy, bong tróc; tràn được điều tiết bằng cửa van qua cống đã bị xuống cấp; cống bị lùng mang, kênh dẫn bị sạt lở, nứt gãy và lòng hồ bị bồi lắng.</t>
  </si>
  <si>
    <t>Đập nhỏ, thấp, mặt đập bị nứt gãy, bong tróc; tràn xã lũ bị nứt gãy, không có tiêu năng; cống bị lùng mang, kênh dẫn bị sạt lở, nứt gãy và lòng hồ bị bồi lắng.</t>
  </si>
  <si>
    <t>Chuẩn bị được đầu tư nâng cấp</t>
  </si>
  <si>
    <t>Đập nhỏ, thấp, tràn xã lũ bị nứt gãy, bong tróc, lùng mang, lòng hồ bồi lắng</t>
  </si>
  <si>
    <t>Đang được đầu tư nâng cấp năm 2024</t>
  </si>
  <si>
    <t>Ông Xuyên</t>
  </si>
  <si>
    <t>Dọc Chùa</t>
  </si>
  <si>
    <t>Nổ Cạn</t>
  </si>
  <si>
    <t>Ao Mãn</t>
  </si>
  <si>
    <t>Lài Hái</t>
  </si>
  <si>
    <t>Đồng Khua</t>
  </si>
  <si>
    <t>Xóm 8</t>
  </si>
  <si>
    <t>ổ khóa V3 , tốt</t>
  </si>
  <si>
    <t>Không có cảnh cửa, lùng mang</t>
  </si>
  <si>
    <t>Hỏng nặng</t>
  </si>
  <si>
    <t>Không có cửa, lùng mang</t>
  </si>
  <si>
    <t>Lùng mang, mất ốc</t>
  </si>
  <si>
    <t>Lùng mang, bồi lấp</t>
  </si>
  <si>
    <t>Lùng mang</t>
  </si>
  <si>
    <t xml:space="preserve">Xử lý lùng mang </t>
  </si>
  <si>
    <t>Xử lý lùng mang và lắp cửa</t>
  </si>
  <si>
    <t>Xử lý đắp lùng mang</t>
  </si>
  <si>
    <t>Cống Cầu Máng 1</t>
  </si>
  <si>
    <t>Cống Cầu Máng 2</t>
  </si>
  <si>
    <t>Hổ Lao</t>
  </si>
  <si>
    <t>Đập Tràn</t>
  </si>
  <si>
    <t>Thôn 3</t>
  </si>
  <si>
    <t>Thôn 8</t>
  </si>
  <si>
    <t>Đồng Xá 1</t>
  </si>
  <si>
    <t>Đồng Xá 2</t>
  </si>
  <si>
    <t>TBơm B4/10</t>
  </si>
  <si>
    <t xml:space="preserve">Xóm 7 </t>
  </si>
  <si>
    <t>Cống đồng lũy</t>
  </si>
  <si>
    <t>Không có của</t>
  </si>
  <si>
    <t>Không có cửa</t>
  </si>
  <si>
    <t>Hỏng cửa cống</t>
  </si>
  <si>
    <t>Cống xây từ lâu, kém chất lượng, không có cửa, lùng đáy</t>
  </si>
  <si>
    <t>Xử lý lắp cửa</t>
  </si>
  <si>
    <t>Có kế hoạch sửa lại</t>
  </si>
  <si>
    <t>TB Thọ lộc</t>
  </si>
  <si>
    <t>Nằm trong dự án cao tốc Bắc-Nam</t>
  </si>
  <si>
    <t>Ninh Phong</t>
  </si>
  <si>
    <t>Bộ phận đóng mở kém chất lượng</t>
  </si>
  <si>
    <t>Đồng Lốc</t>
  </si>
  <si>
    <t>Nổ nước</t>
  </si>
  <si>
    <t>Cống ngắn, khẩu độ nhỏ, cửa hoảng</t>
  </si>
  <si>
    <t>Không có cửa, chất lượng kém, lùng đáy, lùng mang</t>
  </si>
  <si>
    <t>Lai Vi</t>
  </si>
  <si>
    <t>TB Tam Lạc</t>
  </si>
  <si>
    <t>Đồng Chiêm</t>
  </si>
  <si>
    <t>Đập Phu</t>
  </si>
  <si>
    <t>Cống Vực bưu</t>
  </si>
  <si>
    <t>Thuỷ nông quản lý, cống bị hỏng cửa</t>
  </si>
  <si>
    <t>Bể tiêu năng bị hỏng</t>
  </si>
  <si>
    <t>Khẩu độ cống nhỏ, bị lung mang thân cống, đáy cống; các khớp nối thân cống bị nứt gãy, bộ phận đóng mở bị hỏng</t>
  </si>
  <si>
    <t>Làm lại bể tiêu năng</t>
  </si>
  <si>
    <t>Cầu Đình</t>
  </si>
  <si>
    <t>Làng Giáp</t>
  </si>
  <si>
    <t>Lùng đáy, lùng mang đã sửa năm 2001</t>
  </si>
  <si>
    <t>Cống tốt, hạ lưu bị sạt mái bảo vệ</t>
  </si>
  <si>
    <t>Xử lý lùng mang</t>
  </si>
  <si>
    <t>Xử lý phần thượng lưu cống</t>
  </si>
  <si>
    <t>Xã Thọ Bình</t>
  </si>
  <si>
    <t>Đập nhỏ, tràn đất, cống, kênh chính hư hỏng, xuống cấp.</t>
  </si>
  <si>
    <t>Hồ Sông Mốc</t>
  </si>
  <si>
    <t>Đập nhỏ, thấp, mặt đập bị nứt gãy, bong tróc; tràn được điều tiết bằng cửa van qua cống đã bị xuống cấp; cống bị lùng mang, kênh dẫn bị sạt lở, nứt gãy và lòng hồ bị bồi lắng</t>
  </si>
  <si>
    <t>Xã Hợp Lý</t>
  </si>
  <si>
    <t>Tiếp nước</t>
  </si>
  <si>
    <t>Xã Triệu Thành</t>
  </si>
  <si>
    <t>Đập nhỏ, tràn đất, cống</t>
  </si>
  <si>
    <t>Hồ Đập Lăng</t>
  </si>
  <si>
    <t>Đập nhỏ, tràn đất, cống, kênh chính hư hỏng.</t>
  </si>
  <si>
    <t>Hồ Hón Cạn</t>
  </si>
  <si>
    <t>Sửa chữa, nâng cấp hồ Ô Hoạt, xã Triệu Thành</t>
  </si>
  <si>
    <t>xã Triệu Thành</t>
  </si>
  <si>
    <t>Đảm bảo tưới cho khoảng 6 ha diện tích đất sản xuất nông nghiệp và cấp nước sinh hoạt cho khoảng 100 hộ dân xã Triệu Thành</t>
  </si>
  <si>
    <t>5416/QĐ-UBND ngày 28/10/2023</t>
  </si>
  <si>
    <t>Nâng cấp, cải tạo kênh tưới hồ Ao Lốc và kênh tưới Đập Ông Lới, xã Triệu Thành</t>
  </si>
  <si>
    <t>Liên danh công ty Cổ phần Xây dựng Đông Sơn và Công ty Cổ phần Tư vấn Nam Thanh</t>
  </si>
  <si>
    <t xml:space="preserve">Đảm bảo dẫn, tải nước chủ động cho 110ha diện tích đất sản xuất nông nghiệp </t>
  </si>
  <si>
    <t>06/2024-02/2025</t>
  </si>
  <si>
    <t>Thi công đạt 40% khối lượng</t>
  </si>
  <si>
    <t>2056/QĐ-UBND ngày 16/4/2024</t>
  </si>
  <si>
    <t>Ngân sách tỉnh hỗ trợ 8 tỷ, phần còn lại ngân sách huyện và các nguồn huy động hợp pháp khác</t>
  </si>
  <si>
    <t>Nâng cấp, cải tạo kênh tưới hồ Đồng Ngơn, xã Hợp Thành</t>
  </si>
  <si>
    <t>xã Hợp Thành</t>
  </si>
  <si>
    <t>Công ty cổ phần xây dựng và tự động hóa Đức Anh</t>
  </si>
  <si>
    <t xml:space="preserve">Đảm bảo dẫn, tải nước chủ động cho 150ha diện tích đất sản xuất nông nghiệp </t>
  </si>
  <si>
    <t>05/2024-01/2025</t>
  </si>
  <si>
    <t>2115/QĐ-UBND ngày 22/4/2024</t>
  </si>
  <si>
    <t>Ngân sách tỉnh hỗ trợ 8,5 tỷ, phần còn lại ngân sách huyện và các nguồn huy động hợp pháp khác</t>
  </si>
  <si>
    <t>Xây dựng mới Trạm bơm tiêu Đồng Quai, xã Thọ Tân</t>
  </si>
  <si>
    <t>xã Thọ Tân</t>
  </si>
  <si>
    <t>Liên danh Đức An - Minh Dương - Hải Nam</t>
  </si>
  <si>
    <t>Đảm bảo tiêu úng cho 460 ha đất canh tác của các xã: Dân Lực, Thọ Dân, Thọ Tân, huyện Triệu Sơn</t>
  </si>
  <si>
    <t>07/2024-07/2025</t>
  </si>
  <si>
    <t>Thi công đạt 14% khối lượng</t>
  </si>
  <si>
    <t>1577/QĐ-UBND ngày 28/3/2024</t>
  </si>
  <si>
    <t>Ngân sách tỉnh hỗ trợ 9 tỷ, phần còn lại ngân sách huyện và các nguồn huy động hợp pháp khác</t>
  </si>
  <si>
    <t xml:space="preserve">Cống Xuân Phương </t>
  </si>
  <si>
    <t xml:space="preserve">Cống thủy sản </t>
  </si>
  <si>
    <t xml:space="preserve">Cống sông Đơ </t>
  </si>
  <si>
    <t xml:space="preserve">Dong cao su củ tỏi hỏng rò nước </t>
  </si>
  <si>
    <t xml:space="preserve">Cống ổn định. </t>
  </si>
  <si>
    <t>Cống C3</t>
  </si>
  <si>
    <t>Cống C4</t>
  </si>
  <si>
    <t xml:space="preserve">Cống C5 </t>
  </si>
  <si>
    <t xml:space="preserve">Cống Vi Cô </t>
  </si>
  <si>
    <t xml:space="preserve">Còn Tốt </t>
  </si>
  <si>
    <t xml:space="preserve">Còn tốt </t>
  </si>
  <si>
    <t>Hồ Hón Cụt</t>
  </si>
  <si>
    <t>Sụt mái 2 bên, bờ sụt lún</t>
  </si>
  <si>
    <t>Sửa cống, kè sạt truợt</t>
  </si>
  <si>
    <t>Hồ Đồng Nga</t>
  </si>
  <si>
    <t>Cống hư hỏng, tràn xả lũ bị hư hỏng</t>
  </si>
  <si>
    <t>Làm mới tràn xả lũ và cống lấy nước</t>
  </si>
  <si>
    <t>Kênh tưới hồ Hón Giáng</t>
  </si>
  <si>
    <t>Mương đất</t>
  </si>
  <si>
    <t>Nâng cấp từ mương đất lên mương cứng</t>
  </si>
  <si>
    <t>Hồ Mỏ Ao</t>
  </si>
  <si>
    <t>Cống hư hỏng, rò rỉ nước</t>
  </si>
  <si>
    <t> 0.10 </t>
  </si>
  <si>
    <t>5.0</t>
  </si>
  <si>
    <t>145.0</t>
  </si>
  <si>
    <t>Van cống bị hỏng, cống không giữ được nước.</t>
  </si>
  <si>
    <t> 0.14 </t>
  </si>
  <si>
    <t>9.0</t>
  </si>
  <si>
    <t>135.0</t>
  </si>
  <si>
    <t>TT Kim Tân</t>
  </si>
  <si>
    <t>Cống lấy nước bị lùng mang, tràn xả lũ bị hư hỏng</t>
  </si>
  <si>
    <t>HTX Thành Kim</t>
  </si>
  <si>
    <t>Tiên Hương</t>
  </si>
  <si>
    <t>2.5</t>
  </si>
  <si>
    <t>100.0</t>
  </si>
  <si>
    <t>HTX Thành Tân</t>
  </si>
  <si>
    <t>Hồ Mỏ Ao (Cẩm Lợi)</t>
  </si>
  <si>
    <t>Thạch Cẩm , huyện Thạch Thành</t>
  </si>
  <si>
    <t> 0.07 </t>
  </si>
  <si>
    <t>3.0</t>
  </si>
  <si>
    <t>200.9</t>
  </si>
  <si>
    <t>Van cống rò rỉ</t>
  </si>
  <si>
    <t>HTX Thạch Cẩm</t>
  </si>
  <si>
    <t>Ngân sách tỉnh hỗ trợ từ nguồn vốn thực hiện
chính sách bảo vệ, phát triển đất trồng lúa (theo Nghị định số 35/2015/NĐ-CP,
số 06/2019/NĐ-CP của Chính phủ) theo Thông báo số 489/TB-STC ngày
07/02/2023 của Sở Tài chính Thanh Hóa với số tiền là 7.500 triệu đồng; phần
còn lại bố trí từ nguồn ngân sách huyện và nguồn huy động hợp pháp khác.</t>
  </si>
  <si>
    <t>Làm mới đập, tuyến mươing tưới và đường quản lý vận hành</t>
  </si>
  <si>
    <t>Đập và mương Suối yến</t>
  </si>
  <si>
    <t>Đập có kết cấu bằng đá xây, do được xây dựng đã lâu nên hiện đã bị hư hỏng nặng và tích nước kém, không phát huy được hiệu quả, ảnh hưởng đến nguồn nước phục vụ sản xuất nông nghiệp. Hệ thống mương dẫn nước có chiều dài khoảng 2,7 km trong đó có khoảng 200m là mương xây, còn lại là mương đất, qua nhiều năm sử dụng đã bị hư hỏng, nhiều đoạn bị sạt lở, vùi lấp, dẫn nước kém</t>
  </si>
  <si>
    <t>Đập Vần 1</t>
  </si>
  <si>
    <t>Hiện trạng đập đã được đầu tư, đến nay đập bị xuống cấp sập sệ, cho nên đập không giữ được nước tưới. Tuyến kênh khoảng 2km hiện đã được đầu tư xây gạch nhưng kích thước bé thời gian sử dụng đã lâu nhiều đoạn sập sệ, nên rất khó khăn trong việc dẫn nước tưới. Đường quản lý vận hành chiều dài khoảng 200m đang là đất</t>
  </si>
  <si>
    <t>Nâng cấp đập, tuyến mương và đường quản lý vận hành</t>
  </si>
  <si>
    <t>Đập Vần Ngài</t>
  </si>
  <si>
    <t>Hiện trạng đập đã được bà con nhân dân tự làm, cao trình ngưỡng đập thấp đập sử dụng lâu ngày dẫn đến hư hỏng. Tuyến kênh khoảng 1.3 km đã được đầu tư xây gạch, kích thước bé thời gian sử dụng đã lâu, nhiều đoạn sập sệ, nên rất khó khăn trong việc dẫn nước tưới. Đường quản lý vận hành chiều dài khoảng 500m đang là đất</t>
  </si>
  <si>
    <t>Hiện trạng đập là do bà con nông dân tự làm, hiện tại đập bị xuống cấp nhiều đoạn bị vỡ rất nghiêm trọng cho nên đập không giữ nước được. Còn 300m kênh phía sau hiện chưa được đầu tư vẫn là kênh đất nên không tưới được cho diện tích cuối tuyến kênh, vì vậy rất khó khăn trong việc dẫn nước tưới</t>
  </si>
  <si>
    <t>Do ảnh hưởng của mưa bão, lũ lụt hiện nay đập đã xuống cấp nghiêm trọng, cụ thể sau:
- Sân hạ lưu đập bị hư hỏng nặng, bồi lắng, móng phía hạ lưu bị xói lởlồng vào bên trong;- Bên thượng lưu do bồi lắng lượng lớn cao tới 7,4m gồm: trầm tích,bùn, cát, đá, sỏi và cây lâm nghiệp lắng đọng cần phải nạo vét để đảmbảo lượng nước phục vụ nông nghiệp và sinh hoạt cho nhân dân;- Kênh tưới và đường ống qua suối với tổng chiều dài khoảng 2,96km:Trong đó kênh đất 1.200m; Mương cũ 1.150m kích thước 300x300m đãxuống cấp gây ứ đọng cục bộ; Ống đi qua suối 610m;</t>
  </si>
  <si>
    <t>Nâng cấp đập, tuyến mương, đường ống và đường quản lý vận hành</t>
  </si>
  <si>
    <t>Mương bản Hắc được đầu tư xây dựng có kích thước bxh(40x40)cm tuy nhiên qua nhiều năm sử dụng do ảnh hưởng của mưa lũ đã làm hư hỏng nghiêm trọng cần phải tu sửa để đảm bảo nước tưới phục vụ cho sản xuất.; tuyến mương dài 550m hoàn toàn là mương bê tông nhưng đã bị mưa lũ làm vỡ, vùi lấp và sạt lở</t>
  </si>
  <si>
    <t xml:space="preserve">Sửa chữa,nâng cấp </t>
  </si>
  <si>
    <t>Mương Bản Lưỡi thị trấn Lang Chánh</t>
  </si>
  <si>
    <t>Mương bản Lưỡi được làm bằng gạch có chiều dài khoảng 820m được xây dựng từ trước những năm 2000. Do ảnh hưởng của mưa lũ hàng năm nên nhiều đoạn mương đã bị vỡ, vùi lấp, sạt lở</t>
  </si>
  <si>
    <t>Mương Bản Lót xã Tam Văn</t>
  </si>
  <si>
    <t xml:space="preserve">Mương bản Lót xã Tam Văn được làm bằng đá xây có chiều dài khoảng 650m được xây dựng từ trước những năm 2000. Do ảnh hưởng của mưa lũ hàng năm nên nhiều đoạn mương đã bị vỡ, thủng </t>
  </si>
  <si>
    <t>Đập, mương Tân Thành 2, xã Tân Phúc, huyện Lang Chánh</t>
  </si>
  <si>
    <t>Xã Tân Phúc</t>
  </si>
  <si>
    <t>Ban quản lý dự án</t>
  </si>
  <si>
    <t>Công ty cổ phần đầutư xây dựng 139</t>
  </si>
  <si>
    <t>- Đập dâng: chiều dài đập20m- Kênh tưới: Dài khoảng800m, kết cầu BTXM M200- Đường phục vụ thi công dài100m Bn=3m, Bm=4m</t>
  </si>
  <si>
    <t xml:space="preserve">6 tháng </t>
  </si>
  <si>
    <t>1318/QĐ- UBND ngày 08/8/2024 của Chủ tịch UBND huyện</t>
  </si>
  <si>
    <t>Ngân sách tỉnh từ nguồn chính sách bảo vệ, phát triển đất trồng lúa và ngân sách huyện</t>
  </si>
  <si>
    <t>Đập, mương suối Pốc, xã Yên Thắng, huyện Lang Chánh</t>
  </si>
  <si>
    <t>Xã Yên Thắng</t>
  </si>
  <si>
    <t>- Đập đầu mối: chiều dài15m, chiều cao đập 4m- Mương tưới: chiều dàituyến mương 680m, kết cấubê tông thường M200</t>
  </si>
  <si>
    <t>1157/QĐ- UBND ngày 12/7/2024 của Chủ tịch UBND huyện</t>
  </si>
  <si>
    <t>Tu sửa mương tiêu Thiêng Sơ bản Peo, xã Yên Thắng huyện Lang Chánh, tỉnh Thanh Hóa</t>
  </si>
  <si>
    <t>Tu sửa tuyến kênh dài 577,77m</t>
  </si>
  <si>
    <t xml:space="preserve">4 tháng </t>
  </si>
  <si>
    <t>1707/QĐ- UBND ngày 07/10/2024 của Chủ tịch UBND huyện</t>
  </si>
  <si>
    <t>Theo Quyết định số 590/QĐ-UBND ngày 02/02/2024 của Chủ tịch ủy ban nhân dân tỉnh Thanh Hóa</t>
  </si>
  <si>
    <t>Tu sửa đập mương Cháo Pi, xã Lâm Phú, huyện Lang Chánh tỉnh Thanh Hóa</t>
  </si>
  <si>
    <t xml:space="preserve">Xã Lâm Phú </t>
  </si>
  <si>
    <t>Tu sửa đập Cháo Pi chiều dài đập 12,43m và tu sửa mương có chiều dài 349,57m</t>
  </si>
  <si>
    <t>1701/QĐ- UBND ngày 04/10/2024 của Chủ tịch UBND huyện</t>
  </si>
  <si>
    <t>Đập đất, cống, tràn xuống cấp </t>
  </si>
  <si>
    <t>Đập đá xây bị lùng xói chân đập nhiều điểm</t>
  </si>
  <si>
    <t>Lòng hồ bị vùi lấp, chiếm 2/3 dung tích TK</t>
  </si>
  <si>
    <t>Đập đá xây bị lùng xói chân đập nhiều điểm, thượng lưu đập bị bồi lắng nhiều</t>
  </si>
  <si>
    <t>Đập trạm bơm  Làng Vinh</t>
  </si>
  <si>
    <t>Đập Đá xây hư hòng</t>
  </si>
  <si>
    <t> 12</t>
  </si>
  <si>
    <t>18 </t>
  </si>
  <si>
    <t>Xã Cẩm Long</t>
  </si>
  <si>
    <t>Hồ Vòng Đọ</t>
  </si>
  <si>
    <t>Xã Cẩm Tú</t>
  </si>
  <si>
    <t>Đập Bai Mận</t>
  </si>
  <si>
    <t>HTXDVNN Cẩm Tú</t>
  </si>
  <si>
    <t>Liên danh Công ty TNHH Sơn Bình và Công ty TNHH xây dựng giao thông Đồng Tiến</t>
  </si>
  <si>
    <t xml:space="preserve">Nâng cấp, sửa chữa đập đất, tràn xả lũ, cống lấy nước; nạo vét lòng hồ; kênh sau cống; đường thi công kết hợp quản lý vận hành (QLVH) </t>
  </si>
  <si>
    <t>2118/QĐ-UBND ngày 12/9/2023 của UBND huyện Cẩm Thủy</t>
  </si>
  <si>
    <t>Công ty TNHH xây dựng và thương mại Tân Hoàng Phi</t>
  </si>
  <si>
    <t>Sửa chữa, nâng cấp đập đất, tràn xả lũ; Cống lấy nước; Kênh tưới; Đường thi công kết hợp</t>
  </si>
  <si>
    <t>10/2024-08/2025</t>
  </si>
  <si>
    <t>2002/QĐ-UBND ngày 10/7/2024 của UBND huyện Cẩm Thủy</t>
  </si>
  <si>
    <t>Công ty Cổ phần XD &amp; TM Quang Vinh</t>
  </si>
  <si>
    <t>Nâng cấp đập tràn, kết hợp cầu tràn bằng. Cống lấy nước; Nạo vét bồi lắng thượng lưu đập. đường thi công kết hợp đường quản lý vận hành; Sửa chữa kiên cố hóa kênh đầu mối</t>
  </si>
  <si>
    <t>1766/QĐ-UBND ngày 12/6/2024 của UBND huyện Cẩm Thủy</t>
  </si>
  <si>
    <t>Cải tạo, nâng cấp đập Bai Trám, xã Cẩm Long, huyện Cẩm Thủy</t>
  </si>
  <si>
    <t>Cải tạo, nâng cấp đập Bai Én, xã Cẩm Quý, huyện Cẩm Thủy</t>
  </si>
  <si>
    <t>Công ty TNHH Thương mại Đầu tư và Xây dựng HD</t>
  </si>
  <si>
    <t>Nâng đập đất, tràn xả lũ, cống lấy nước; kênh tưới dài 678,70m, kè gia cố mái 02 bên vai đập thượng lưu và nạo vét bồi lắng lòng hồ</t>
  </si>
  <si>
    <t>1439/QĐ-UBND ngày 20/5/2024 của UBND huyện Cẩm Thủy</t>
  </si>
  <si>
    <t>Sửa chữa nâng cấp đập đất ,tràn xả lũ; Cống lấy nước; Kênh tưới; Nạo vét, thanh thải thượng lưu lòng hồ. đường quản lý vận hành</t>
  </si>
  <si>
    <t>1301/QĐ-UBND ngày 10/5/2024 của UBND huyện Cẩm Thủy</t>
  </si>
  <si>
    <t>Sửa chữa, bảo dưỡng đập Bai Váng, xã Cẩm Long, huyện Cẩm Thủy</t>
  </si>
  <si>
    <t>Trạm bơm Tiên Lăng, xã Cẩm Vân, huyện Cẩm Thuỷ</t>
  </si>
  <si>
    <t>xã Cẩm Vân, huyện Cẩm Thuỷ</t>
  </si>
  <si>
    <t>12/2024-10/2025</t>
  </si>
  <si>
    <t>Phong hóa mặt bằng nhà máy đạt10%</t>
  </si>
  <si>
    <t>3207/QĐ-UBND ngày 31/10/2024 của UBND huyện Cẩm Thủy</t>
  </si>
  <si>
    <t xml:space="preserve">Sửa chữa nâng cấp trạm bơm gồm nhà trạm, 2 cặp máy bơm 1000m3/ h, kênh tưới </t>
  </si>
  <si>
    <t>Ngân sách tỉnh hỗ trợ từ kinh phí thực hiện chính sách bảo vệ, phát triển đất trồng lúa</t>
  </si>
  <si>
    <t>Hồ Đồng Trại</t>
  </si>
  <si>
    <t>Đập Hòa thuận</t>
  </si>
  <si>
    <t>Hồ Mùng Tám</t>
  </si>
  <si>
    <t>Đang đầu tư  nâng cấp</t>
  </si>
  <si>
    <t>Đập đất, có mối; Tràn bê tông cốt thép đã có dấu hiệu nứt, vỡ, rò rỉ, Cống lấy nước cũ, dột cửa thượng lưu</t>
  </si>
  <si>
    <t>Sạt lở nghiêm trọng</t>
  </si>
  <si>
    <t>Đắp sửa chữa đập</t>
  </si>
  <si>
    <t>Nứt mặt đập, hở cống</t>
  </si>
  <si>
    <t>Gia cố mặt đập, làm mới cống lấy nước, tràn xả lũ</t>
  </si>
  <si>
    <t xml:space="preserve">Hồ Đồng Trại
</t>
  </si>
  <si>
    <t>Yến Sơn</t>
  </si>
  <si>
    <t>Đập đất, có mối, mái đập sạt; Tràn nứt, cống hở cửa ra</t>
  </si>
  <si>
    <t xml:space="preserve">Hồ Pà cầu </t>
  </si>
  <si>
    <t>Hồ Hón Ỏm</t>
  </si>
  <si>
    <t>Bị rò rỉ dưới đáy van điều chỉnh nước</t>
  </si>
  <si>
    <t>Đã được khảo sát để tu sửa</t>
  </si>
  <si>
    <t xml:space="preserve">Chưa </t>
  </si>
  <si>
    <t>Sạt lở Bờ đập, Cống, tràn</t>
  </si>
  <si>
    <t>Nạo vét, XD bờ, cống, tràn</t>
  </si>
  <si>
    <t>Đập Hón sen</t>
  </si>
  <si>
    <t>Hư hỏng bị dò nước</t>
  </si>
  <si>
    <t>Tu sửa</t>
  </si>
  <si>
    <t>Hư hỏng hoàn toàn</t>
  </si>
  <si>
    <t>Tang Quái</t>
  </si>
  <si>
    <t>Gãy mặt đập, sạt lở hoàn toàn 2 cánh gà</t>
  </si>
  <si>
    <t>Ná Máo</t>
  </si>
  <si>
    <t xml:space="preserve">Gãy mặt đập, </t>
  </si>
  <si>
    <t>Đập Hủa Tà</t>
  </si>
  <si>
    <t>Đập đất, không có khả năng trữ nước</t>
  </si>
  <si>
    <t>Hư hỏng van điều chỉnh nước</t>
  </si>
  <si>
    <t>Đập Hón Tộ, kênh dẫn nước</t>
  </si>
  <si>
    <t>Đập Hón Sái (đập đất)+ mương</t>
  </si>
  <si>
    <t>Xây mới đập</t>
  </si>
  <si>
    <t>Nâng cấp, sửa chữa đập</t>
  </si>
  <si>
    <t>Xói mòn chân đập, có nguy cơ bị sập</t>
  </si>
  <si>
    <t>Gia cố lại chân đập</t>
  </si>
  <si>
    <t xml:space="preserve"> Kênh mương thôn Xuân Thắng</t>
  </si>
  <si>
    <t>Hư hỏng đáy mương</t>
  </si>
  <si>
    <t>Tu sửa đáy mương</t>
  </si>
  <si>
    <t>Kênh mương thôn Xuân Minh 2</t>
  </si>
  <si>
    <t>Hư hỏng thành, đáy mương</t>
  </si>
  <si>
    <t>Tu sửa thành đáy mương</t>
  </si>
  <si>
    <t>Kênh mương thôn Xuân Minh 1</t>
  </si>
  <si>
    <t>Nâng cấp xây kiên cố</t>
  </si>
  <si>
    <t>Mương Ná tà</t>
  </si>
  <si>
    <t>Mương đồng phai</t>
  </si>
  <si>
    <t>Mương đồng bướm</t>
  </si>
  <si>
    <t>Kênh Na Pà thôn Vịn</t>
  </si>
  <si>
    <t>Vùi lấp 230m</t>
  </si>
  <si>
    <t xml:space="preserve">Nạo vét bùn </t>
  </si>
  <si>
    <t>Kênh Na Quan thôn Phống</t>
  </si>
  <si>
    <t>Vùi lấp 70m</t>
  </si>
  <si>
    <t xml:space="preserve">Sạt lở 40m </t>
  </si>
  <si>
    <t xml:space="preserve">Đã khắc phục </t>
  </si>
  <si>
    <t xml:space="preserve">Sạt lở 17m </t>
  </si>
  <si>
    <t xml:space="preserve">đã khắc phục </t>
  </si>
  <si>
    <t>Kênh Na Ngoi, thôn Chiềng</t>
  </si>
  <si>
    <t>Bị rò rỉ nặng 500m</t>
  </si>
  <si>
    <t>Xây, trát lại kênh dẫn</t>
  </si>
  <si>
    <t>chẹm bê tông bị nứt vỡ nhiều vị trí, từ đó làm tổn thất cột nước để tưới về vùng đuôi kênh</t>
  </si>
  <si>
    <t>Đổ bê tông chẹm KT(15*15)cm bằng BT M200 đá 1x2 TC để xử lý vết nứt.</t>
  </si>
  <si>
    <t>Sửa chữa kênh N1 Ngọc Phụng đoạn từ K2+400 -:- K2+460</t>
  </si>
  <si>
    <t>bị rò rỉ nước tại đáy kênh và vị trí tiếp giáp giữa tường và đáy kênh, từ đó làm ngập úng xứ đồng thôn Hưng Long xã Ngọc Phụng.</t>
  </si>
  <si>
    <t>Đổ chẹm BT KT(10*10)cm bằng BT M200 đá 1x2 TC để xử lý vết nứt; trát tường kênh chiều cao H= 40cm bằng Vxm M75 dày 1,5cm</t>
  </si>
  <si>
    <t>Sửa chữa kênh N2 Ngọc Phụng đoạn từ K0+100 -:- K0+400</t>
  </si>
  <si>
    <t>lớp vữa trát tường kênh bị bong tróc, nứt vỡ với chiều cao trung bình H= 30cm tính từ đáy kênh trở lên và dọc đoạn kênh trên có một số vị trí nứt tường kênh. Từ đó gây tổn thất cột nước để tưới về vùng đuôi kênh</t>
  </si>
  <si>
    <t>Đổ chẹm bê tông KT(15*15)cm bằng bê tông M200 đá 1x2 TC để xử lý vết nứt. Trát tường kênh bằng Vxm M75 dày 1,5cm với chiều cao H= 15cm</t>
  </si>
  <si>
    <t xml:space="preserve">Tu sữa tuyến kênh từ (đầu ao ông Tuyến đến cuối ao ông Tuyến) </t>
  </si>
  <si>
    <t>Sạt lở thành mương, rò rỉ đáy cới chiều dài 120m</t>
  </si>
  <si>
    <t>Chám chát đáy, đắp đất bảo vệ lề mương</t>
  </si>
  <si>
    <t>Tu sữa tuyến mương Bai Ván từ Đường QL 47 đến ao ông Tình (Hưng Long)</t>
  </si>
  <si>
    <t>Rò rỉ  thành mương, lún đáy với chiều dài 200m</t>
  </si>
  <si>
    <t>Đỗ lại đáy mương, chát lại thành mương</t>
  </si>
  <si>
    <t>Tu sữa tuyến kênh mương đồng ngơn thôn Phú Vinh</t>
  </si>
  <si>
    <t>Sụt đáy vở thành mương rò rỉ nước</t>
  </si>
  <si>
    <t>Đổ lại đáy mương, xây lại thành mương</t>
  </si>
  <si>
    <t>Tuyến mương đồng Ếch đi ông Bá (Hưng Long)</t>
  </si>
  <si>
    <t>bị vở thành mương khó khăn cho việc tưới tiêu</t>
  </si>
  <si>
    <t>Đào dắp, xây dựng lại thành mương, đỗ đấy</t>
  </si>
  <si>
    <t>Tuyến mương khu đồng gốc thé (Xuân lập)</t>
  </si>
  <si>
    <t>Bị sạt lở, đất bồi lắng</t>
  </si>
  <si>
    <t>Đào đắp, xây dựng lại tuyến mương, đỗ đáy</t>
  </si>
  <si>
    <t>tuyến mương từ ông Lâm Hương đến khu ruộng ông Phương Liên</t>
  </si>
  <si>
    <t>Sạt lở, đất bồi lắng</t>
  </si>
  <si>
    <t>Đào đắp, xây dựng lại thành mương tuyến mương, đỗ đáy</t>
  </si>
  <si>
    <t xml:space="preserve"> Từ chân đập đồng trại đến ao ông Ân</t>
  </si>
  <si>
    <t>Vở thành mương, đất bồi lắng</t>
  </si>
  <si>
    <t>Tuyến từ nghĩa trang phú vinh đi Cò ke</t>
  </si>
  <si>
    <t>Sạt lở đất, lún đáy</t>
  </si>
  <si>
    <t>đào dđắp, xây dựng lại thành mương, đỗ đáy.</t>
  </si>
  <si>
    <t>Kênh mương Phốc Thến</t>
  </si>
  <si>
    <t>Mương đất bị vùi lấp 1km</t>
  </si>
  <si>
    <t>Kênh từ Cống Lang đi Khanh Môn</t>
  </si>
  <si>
    <t>Mương đất bị vùi lấp</t>
  </si>
  <si>
    <t>Nạo vét, cống qua đường</t>
  </si>
  <si>
    <t>Kênh nội đồng khu Đồng Sau Thống Nhất 1</t>
  </si>
  <si>
    <t>Gãy, vỡ mương bê tông    55 m</t>
  </si>
  <si>
    <t>Kênh dẫn Hón Nôm</t>
  </si>
  <si>
    <t>Sửa chửa</t>
  </si>
  <si>
    <t>Tràn gốc Đa (Xuân Thành)</t>
  </si>
  <si>
    <t xml:space="preserve">Sạt lở, sói  gây tắc nghẽn dòng chảy từ khe Ông Bính đến khu cánh đồng Gốc Đa Xuân Thành </t>
  </si>
  <si>
    <t xml:space="preserve">Xây mới lại tràn, lắp công lớn </t>
  </si>
  <si>
    <t>Bờ taly Cầu Cau (Hưng Long)</t>
  </si>
  <si>
    <t>Sạt lở đất với tổng chiều dài 15m</t>
  </si>
  <si>
    <t xml:space="preserve">Xây đắp lại thành bờ ta ly cầu cau </t>
  </si>
  <si>
    <t>Ban QLDA đầu tư xd huyện Thường Xuân</t>
  </si>
  <si>
    <t>Công trình nông nghiệp và PTNT,cấp IV</t>
  </si>
  <si>
    <t>Năm 2023- 2024</t>
  </si>
  <si>
    <t>Từ nguồn tăng thu ngân sách tỉnh</t>
  </si>
  <si>
    <t>Hồ Hón Khiến xã Lương Sơn, huyện thường Xuân</t>
  </si>
  <si>
    <t>Xã Lương Sơn</t>
  </si>
  <si>
    <t>2402/QĐ-UBND ngày 20/10/2023</t>
  </si>
  <si>
    <t>Hồ Bản Vịn</t>
  </si>
  <si>
    <t>Công ty cổ phần xây dựng Tiến Đạt</t>
  </si>
  <si>
    <t>Năm 2023- 2025</t>
  </si>
  <si>
    <t>2151/QĐ-UBND ngày 02/10/2023</t>
  </si>
  <si>
    <t>Ngân sách tỉnh bổ sung có mục tiêu cho ngân sách huyện</t>
  </si>
  <si>
    <t>Đập Tá Nham, xã Tân Thành</t>
  </si>
  <si>
    <t>Công ty TNHH thương mại đầu tư và xây dựng HD</t>
  </si>
  <si>
    <t>2084/QĐ-UBND ngày 27/10/2023</t>
  </si>
  <si>
    <t>Ngân sách tỉnh hỗ trợ từ nguồn vốn chính sách bảo vệ phát triển đất trồng lúa</t>
  </si>
  <si>
    <t>Xã Vạn Xuân</t>
  </si>
  <si>
    <t>Ban QLDA 
 đầu tư xây dựng huyện Thường Xuân</t>
  </si>
  <si>
    <t>Công trình nông nghiệp và PTNT, cấp IV</t>
  </si>
  <si>
    <t>Quyết định  
 958/QĐ-UBND ngày 30/5/2023</t>
  </si>
  <si>
    <t xml:space="preserve">Thôn cộc </t>
  </si>
  <si>
    <t xml:space="preserve">UBND xã Xuân Lộc </t>
  </si>
  <si>
    <t xml:space="preserve">Cty cổ phần đầu tư XD Đức phong </t>
  </si>
  <si>
    <t>CTMT vùng đồng bào DTTS</t>
  </si>
  <si>
    <t>Kênh mương Hón Lạn</t>
  </si>
  <si>
    <t>Nâng cấp đập dâng Yên Giang xã Yên Phú huyện Yên Định</t>
  </si>
  <si>
    <t xml:space="preserve">Xã Yên Phú </t>
  </si>
  <si>
    <t>Ban QLDA đầu tư xây dựng</t>
  </si>
  <si>
    <t xml:space="preserve">Tưới 120ha lúa xã Yên Phú </t>
  </si>
  <si>
    <t>22/9/2023-22/9/2024</t>
  </si>
  <si>
    <t>2051/QĐ-UBND ngày 26/6/2023</t>
  </si>
  <si>
    <t>Theo Nghị Quyết số 196/NQ-HĐND ngày 20/12/2022 của HĐND huyện Yên Định (trong đó: ngân sách tỉnh hỗ trợ 14.000.000.000 đồng, ngân sách huyện không quá 500.000.000 đồng).</t>
  </si>
  <si>
    <t>Trạm bơm tưới lọc cọc xã Định Tăng</t>
  </si>
  <si>
    <t>xã Định Tăng</t>
  </si>
  <si>
    <t xml:space="preserve"> Nhà thầu xây lắp: Công ty TNHH Xây dựng Kim Toàn. </t>
  </si>
  <si>
    <t>Đầu tư xây dựng mới trạm bơm tưới</t>
  </si>
  <si>
    <t>- Ngày khởi công: 11/8/2023. - Ngày hoàn thành (dự kiến): 12 tháng kể từ ngày khởi công./.</t>
  </si>
  <si>
    <t>1885/QĐ-UBND ngày 12/6/2023</t>
  </si>
  <si>
    <t>Theo Nghị Quyết số 194/NQ-HĐND ngày 20/12/2022 của HĐND huyện Yên Định; TMĐT dự án không quá 10.800.000.000 đồng (trong đó: ngân sách tỉnh hỗ trợ 7.500.000.000 đồng, ngân sách huyện không quá 3.300.000.000 đồng).</t>
  </si>
  <si>
    <t xml:space="preserve">Kiên cố hoá kênh tưới, tiêu thôn Đắc Trí xã Định Bình </t>
  </si>
  <si>
    <t>xã Đinh Bình</t>
  </si>
  <si>
    <t xml:space="preserve"> Nhà thầu thi công xây dựng: Công ty TNHH Xây dựng và Thương mại Tân Thanh. </t>
  </si>
  <si>
    <t>Kiêm cố hoá kênh 
 tưới tiêu kết hợp</t>
  </si>
  <si>
    <t>- Ngày khởi công: 12/12/2023 - Ngày hoàn thành (dự kiến): 12 tháng kể từ ngày khởi công./.</t>
  </si>
  <si>
    <t>2643/QĐ-UBND ngày 02/8/2023</t>
  </si>
  <si>
    <t>Theo Nghị Quyết số 193/NQ-HĐND ngày 20/12/2022 của HĐND huyện Yên Định (trong đó: ngân sách tỉnh hỗ trợ 8.000.000.000 đồng, ngân sách huyện không quá 3.500.000.000 đồng).</t>
  </si>
  <si>
    <t>Ban QLDA ĐTXD các công trình NN&amp;PTNT Thanh Hóa</t>
  </si>
  <si>
    <t>Trục tiêu Dân Quân</t>
  </si>
  <si>
    <t xml:space="preserve">Liên danh Công ty Cổ phần XD Nông nghiệp và Phát triển Nông Thôn 1 Thanh Hoá - Công ty Cổ phần xây dựng Tiến Đạt - Tổng công ty xây dựng nông nghiệp và PTNT Thanh Hóa – CTCP - Công ty TNHH Mạnh Linh - Công ty TNHH Tân Thành 1.
</t>
  </si>
  <si>
    <t xml:space="preserve">Nạo vét, mở rộng trục tiêu, đắp bờ với tổng chiều dài trục tiêu L=3,58km; gồm 02 đoạn: 
1. Đoạn 1: K0+00 (hồ Đồng Thọ) đến K3+247 đến chiều dài L=3,24 km. Thông số kỹ thuật:
+ Đoạn từ K0+00 ÷ K0+133,6: Kênh đất mặt cắt hình thang, B đáy = 4m, độ dốc đáy i = 0.0004, cao trình đáy (+3.12)m ÷ +(3.18)m, hệ số mái m=1,5.
+ Đoạn từ K0+133,6 ÷ K0+221,5: Kênh mặt cắt hình chữ nhật bằng BTCT M250, kích thước (BxH)=(5x2)m, độ dốc đáy i = 0.0004, cao trình đáy (+3.18)m ÷ (+3.24)m.
+ Đoạn từ K0+221,5÷K1+988,30: Kênh đất mặt cắt hình thang, B đáy = 4m, độ dốc đáy i = 0.0004, cao trình đáy (+3.24)m ÷ (+4.74)m, hệ số mái m=1,5.
+ Đoạn từ K1+988,30÷ K3+247,00: Kênh đất mặt cắt hình thang, B đáy = 4m, độ dốc đáy i = 0.0005, cao trình đáy (+5.38)m ÷ (+5.97)m, hệ số mái m=1,5.
2. Đoạn 2: Từ hạ lưu hồ Đồng Thọ đến đoạn nhập lưu với trục tiêu Xuân Hòa, dài L=0,34km. Thông số kỹ thuật:
+ Đoạn từ K0+0.00 ÷ K0+207,85: Kênh đất mặt cắt hình thang, B đáy = 5m, độ dốc đáy i = 0.0005, cao trình đáy (-1.06)m, hệ số mái m=1,5.
 + Đoạn từ K0+207,85 ÷ K0+297,5: Kênh mặt cắt hỗn hợp, phía dưới mặt cắt hình chữ nhật kích thước (5x2,5)m bằng BTCT M250, phía trên mặt cắt hình thang, hệ số mái m=1,5. Độ dốc đáy i = 0.0005, cao trình đáy (-1.06)m ÷ (-1.07)m. 
+ Đoạn từ K0+297,5 ÷ K0+347: Kênh đất mặt cắt hình thang, B đáy = 6m, độ dốc đáy i = 0.0005, cao trình đáy (-1.07)m, hệ số mái m=1,5.
</t>
  </si>
  <si>
    <t>- Khởi công 01/2024
- Hoàn thành 12/2025</t>
  </si>
  <si>
    <t>Tổng khối lượng ước đạt 5%. Đang triển khai thi công các hạng mục cầu qua kênh trên tuyến</t>
  </si>
  <si>
    <t>Quyết định số 202/QĐ-BQLDANN ngày 17/11/2023</t>
  </si>
  <si>
    <t>Vốn ngân sách Trung ương do Bộ Nông nghiệp và PTNT quản lý.</t>
  </si>
  <si>
    <t>Trục tiêu Xuân Hòa</t>
  </si>
  <si>
    <t>Nạo vét, mở rộng trục tiêu, đắp bờ với chiều dài L=2,92m, gồm:
+ Đoạn từ K0+00 ÷ K0+959,60 (đoạn hạ lưu cầu Ban đổ ra sông Yên): Mặt cắt kênh dạng tường chân kết hợp mái phía trên; chiều cao tường cao H=2,2m; hệ số mái phía trên m=1,5. Chiều rộng B đáy = 15,0m; độ dốc i = 0.00004, cao trình đáy (-1.44)m ÷ (-1.40)m. 
+ Đoạn từ K0+959,60 ÷ K1+049,30 (phạm vi thượng, hạ lưu cầu Ban): Mặt cắt dạng tường chân kết hợp mái phía trên; chiều cao tường H=3,0m. Chiều rộng đáy B đáy = (12,5÷13,5)m; độ dốc đáy i = 0.00004, cao trình đáy (-1.2)m ÷ (-1.40)m. Hệ số mái tường nghiêng m=0,5; mái phía trên m=1,0.
+ Đoạn từ K1+049,30 ÷ K1+858,70: Kênh đất mặt cắt hình thang, B đáy = 15m, độ dốc đáy i = 0.0001, cao trình đáy (-1.4)m ÷ (-1.10)m, hệ số mái m=2,0.
+ Đoạn từ K1+858,70 ÷K2+911,37: Kênh đất mặt cắt hình thang, B đáy = 13m, độ dốc đáy i = 0.0001, cao trình đáy (-1.1)m ÷ (-1.00)m, hệ số mái m=2,0.</t>
  </si>
  <si>
    <t>Tổng khối lượng ước đạt 7%. Đang triển khai thi công tường chắn đất phía hạ lưu cầu Ban đoạn K0+00-K0+959,6</t>
  </si>
  <si>
    <t>Trục tiêu Cát Hạ</t>
  </si>
  <si>
    <t xml:space="preserve">Thành viên liên danh Tổng công ty xây dựng nông nghiệp và phát triển nông thôn Thanh Hóa - CTCP; Công ty TNHH Hùng Dũng
</t>
  </si>
  <si>
    <t>Nạo vét, mở rộng trục tiêu với chiều dài 2,02km; gồm 03 đoạn:
+ Đoạn K0 ÷ K1+204,9: Kênh mặt cắt hình thang, chiều rộng đáy trục tiêu    B = 4,0m, độ dốc đáy i = 0,0005; hệ số mái m= 2,0; 02 bên bờ trục tiêu kết hợp là đê bao nội đồng, chiều dài 1,21km x 2bờ = 2,42 km; chiều rộng mặt đê B = 3,5m, mái m = 2. Mặt đê gia cố rộng 2,5m bằng cấp phối đá dăm loại 2 dày 20cm. Mái đê phía đồng trồng cỏ bảo vệ.
+ Đoạn K1+204,9 ÷ K1+560,7 và K1+668,7 ÷ K1+975,5: Kênh mặt cắt hình thang, chiều rộng đáy trục tiêu B = 4,0m, độ dốc đáy i = 0,0001; hệ số mái m = (1,5÷1,75).
+ Đoạn K1+560,7 ÷ K1+668,7: Kênh hộp, kích thước BxH=(4,0x2,2)m. Kết cấu BTCT M250.</t>
  </si>
  <si>
    <t>- Khởi công 02/2024
- Hoàn thành 12/2025</t>
  </si>
  <si>
    <t>Đang triển khai thi công đắp đất đoạn K0+199,5-K0+696. Khối lượng ước đạt 6%</t>
  </si>
  <si>
    <t>Xây dựng mới trạm bơm Yên Tôn, xã Vĩnh Quang, huyện Vĩnh Lộc (thay thế cho trạm bơm Yên Tôn, xã Vĩnh Yên, huyện Vĩnh Lộc)</t>
  </si>
  <si>
    <t xml:space="preserve"> - Quy mô đầu tư: Đầu tư xây dựng mới nhà máy bơm với công suất 15.000 m3/h, gồm 07 tổ máy bơm (06 tổ máy hoạt động chính và 01 tổ máy dự phòng) hai phía trục ngang 600x500HPE; lưu lượng Q1 máy = 2.500m3/h; cột áp tổng H=13m; động cơ 125KW-740v/ph; bể hút, bể xả; cống điều tiết đầu mối; nhà quản lý, hệ thống điện. Làm mới tuyến kênh chính có chiều dài khoảng 3,5km; tiết diện BxH = (2,5-2,6)m x 2,5m; kết cấu kênh bằng BTCT M250.
- Nhiệm vụ: Đảm bảo cấp nước tưới chủ động cho 2.500 ha đất sản xuất nông nghiệp của các xã: Vĩnh Quang, Vĩnh Yên, Vĩnh Long, Vĩnh Tiến, Vĩnh Phúc và thị trấn Vĩnh Lộc, huyện Vĩnh Lộc; đồng thời cấp nước thô cho nhà máy nước sạch xã Vĩnh Yên với lưu lượng khoảng 3.000 m3/ngày-đêm.</t>
  </si>
  <si>
    <t>- Hạng mục công trình đầu mối: Đã thi công xong bể hút, gia cố mái đến cos thiết kế; bể xả; kênh dẫn nối tiếp bể xả; 165.2m đoạn kênh hộp bê tông cốt thép mặt cắt 2.5x2.2m; Trát hoàn thiện xong nhà trạm bơm, nhà quản lý. Chưa thi công san nền, cổng tường rào...  
- Hạng mục kênh và công trình trên kênh: Đã thi công được 3,238km/3,373km kênh bê tông cốt thép mặt cắt BxH: (2,5-:-2,6)x(2,2-:-2,7).
- Tổng khối lượng thực hiện đến thời điểm báo cáo ước đạt 77925,0 triệu đồng (khoảng 81% khối lượng hợp đồng).</t>
  </si>
  <si>
    <t>Trạm bơm Kén Thôn</t>
  </si>
  <si>
    <t>Thành viên liên danh Công ty cổ phần xây dựng Nông nghiệp Thanh Hóa; Công ty cổ phần chế tạo bơm Hải Dương</t>
  </si>
  <si>
    <t>Xây dựng mới trạm bơm tại K5+387,11 đê tả Thị Long, diện tích tiêu 192ha. Công suất tiêu 2,08 (m3/s), quy mô gồm 03 tổ máy bơm trục đứng, công suất Q1máy = 2500 m3/h, cột nước bơm thiết kế H = 4,5m. Bao gồm: Nhà trạm, buồng hút, bể xả, cống xả, cống tiêu tự chảy, nhà quản lý, khuôn viên, kênh dẫn trạm bơm</t>
  </si>
  <si>
    <t>Thi công xong phần gia cố cọc bê tông nhà trạm, cống xã, cống tiêu tự chảy. Đang triển khai đào hố móng, gia cống thép cống xã trạm bơm Kén Thôn. Khối lượng ước đạt 10%</t>
  </si>
  <si>
    <t>Tổng công ty XDNN&amp;PTNT Thanh Hóa – CTCP, Công ty Cổ phần Xây dựng Nông nghiệp Thanh Hóa, Công ty cổ phần bơm Châu Âu</t>
  </si>
  <si>
    <t>Kênh Chính Bắc đoạn từ K14+295÷K14+380</t>
  </si>
  <si>
    <t>Mái đá bờ tả bị trượt</t>
  </si>
  <si>
    <t>Xử lý sạt trượt, gia cố mái</t>
  </si>
  <si>
    <t>Cống xả sự cố Cầu Chày</t>
  </si>
  <si>
    <t>Sạt mái đá kênh dẫn, sân sau bể tiêu năng bị xói sâu</t>
  </si>
  <si>
    <t>Gia cố bằng rọ đá</t>
  </si>
  <si>
    <t>Kênh Chính Nam đoạn từ K3+657÷K3+727(bờ tả)</t>
  </si>
  <si>
    <t>Bờ tả, do chân mái ngoài là ao, không có bờ đất nên nền yếu dẫn đến có hiện tượng chuyển vị, mái lát đá ngoài bị nứt dọc bờ kênh</t>
  </si>
  <si>
    <t>Kè lại chân mái</t>
  </si>
  <si>
    <t>Kênh Chính Bắc đoạn từ K18+700 ÷ K19+000 bờ tả</t>
  </si>
  <si>
    <t>Nước dồn chảy từ trên đồi xuống bờ kênh gây xói lở mái</t>
  </si>
  <si>
    <t>Làm tràn vào trên mái kênh</t>
  </si>
  <si>
    <t>Kênh xây dựng đã lâu, hiện trạng hư hỏng, xuống cấp, rò rỉ, thấm ngấm, sạt trượt bờ kênh, khó khăn trong công tác phục vụ tưới, nguy cơ gây mất an toàn công trình</t>
  </si>
  <si>
    <t>Một số đoạn kênh bị nghiêng thấm ngấm bờ kênh</t>
  </si>
  <si>
    <t>Cải tạo tuyến kênh bằng BTCT</t>
  </si>
  <si>
    <t>Kênh tưới trạm bơm Bái Đường đoạn K0+00-:-K0+460</t>
  </si>
  <si>
    <t>Sạt trượt mái lát, nguy cơ mất an toàn công trình</t>
  </si>
  <si>
    <t>Kênh Bắc trạm bơm Yên Tôn</t>
  </si>
  <si>
    <t>Kênh Bắc trạm bơm Yên Tôn đoạn kênh xây gạch bị nghiêng đổ từ K4+980 -:- K5+480</t>
  </si>
  <si>
    <t>Sửa chữa, nâng cấp đoạn kênh bị đổ bằng kênh bê tông cốt thép</t>
  </si>
  <si>
    <t>Sạt lở mái bể hút</t>
  </si>
  <si>
    <t>Sửa chữa khắc phục</t>
  </si>
  <si>
    <t>Kênh N15-1</t>
  </si>
  <si>
    <t>Đoạn kênh từ K0+400-:-K0+420 bị nghiêng L = 20m</t>
  </si>
  <si>
    <t>Đoạn kênh từ K0+175-:-K0+205, đáy kênh bị lún; tường kênh  bờ hữu bị nghiêng.</t>
  </si>
  <si>
    <t xml:space="preserve">Đoạn kênh K0+155-:-K0+160 bị sụt lún </t>
  </si>
  <si>
    <t>Xây dựng cầu máng để đảm bảo tưới và tiêu nước lũ</t>
  </si>
  <si>
    <t>Kênh tưới trạm bơm Phú Lai</t>
  </si>
  <si>
    <t>Đoạn từ K0+262-:-K0+627 bị sạt trượt tấm lát</t>
  </si>
  <si>
    <t>Sạt mái bờ hữu từ K0+25÷K0+55; K0+200÷K0+400</t>
  </si>
  <si>
    <t>Sạt trượt mái lát bờ tả đoạn từ K0+70÷K0+110</t>
  </si>
  <si>
    <t>Xử lý sạt trượt, gia cố lại mái tấm lát</t>
  </si>
  <si>
    <t>Mái  bờ hữu, tả hạ lưu bị lún gãy, sạt trượt L=150m</t>
  </si>
  <si>
    <t>Hư hỏng phát triển thêm</t>
  </si>
  <si>
    <t>Sữa chữa mái hạ lưu</t>
  </si>
  <si>
    <t>Cống tiêu Nổ Đào</t>
  </si>
  <si>
    <t>Đáy cống thượng lưu bị bong tróc, cánh rèm ngoài sông bị hoen rỉ; mái bê tông hạ lưu bị lún sạt; cống đóng không kín nước. Ổ khóa số 1 trong đồng bị hư hỏng</t>
  </si>
  <si>
    <t>Trạm bơm Hón Suông</t>
  </si>
  <si>
    <t>Bể xả rò rỉ, nhà vận hành bị nứt; Bờ mái bể hút bị sạt lở BxH = 4x4m</t>
  </si>
  <si>
    <t>Sửa chữa những vị trí hư hỏng; gia cố mái bể hút</t>
  </si>
  <si>
    <t>Trạm bơm tiêu Cầu Khải</t>
  </si>
  <si>
    <t>Hạ lưu bể tiêu năng bị sạt mái bờ hữu dài 32,3m</t>
  </si>
  <si>
    <t>Trạm bơm Tường Vân</t>
  </si>
  <si>
    <t>Trần nhà quản lý bị thấm dột nhiều; trần nhà vận hành gian số 1, 2 bị thủng nhiều; Tường rào đã bị đổ sập; 4 bộ cửa sổ nhà vận hành bị hư hỏng</t>
  </si>
  <si>
    <t>Sửa chữa, cải tạo các hạng mục hư hỏng</t>
  </si>
  <si>
    <t>Trạm bơm Thiệu Ngọc</t>
  </si>
  <si>
    <t xml:space="preserve">Nhà quản lý, kênh tưới, đường điện 0,4KV dây trần, bể hút xây dựng đã lâu, hiện trạng hư hỏng, xuống cấp, khó khăn trong công tác phục vụ tưới, nguy cơ gây mất an toàn công trình </t>
  </si>
  <si>
    <t>Kênh tưới bằng tấm lát nhiều vị trí bị sạt trượt</t>
  </si>
  <si>
    <t>Đổ tường rào phía Tây Bắc L=20m, sàn nhà QL thấm ngấm, tường nứt.</t>
  </si>
  <si>
    <t>Hạ lưu cống qua đê bị xói sâu, mái đất hai bên bị sạt; mái bể hút phía bờ hữu  bị sạt trượt tấm lát dài 17m; tường rào nhà quản lý bị đổ 25m</t>
  </si>
  <si>
    <t>Xây lại tường rào bị đổ. Sửa chữa, cải tạo hạ lưu cống, xử lý sạt trượt mái kênh.</t>
  </si>
  <si>
    <t>Công ty TNHH một thành viên thủy lợi Nam Sông Mã Thanh Hóa</t>
  </si>
  <si>
    <t>Sửa chữa, khắc phục cụm đập, hồ chứa nước Đá Kẽn - hồ Rát, xã Vĩnh Thịnh, huyện Vĩnh Lộc</t>
  </si>
  <si>
    <t>xã Vĩnh Thịnh, huyện Vĩnh Lộc</t>
  </si>
  <si>
    <t>- Hồ Đá Kẽn: Xử lý, khắc phục hiện tượng thấm của đập đất; gia cố mặt đập bằng bê tông; sửa chữa thiết bị thoát nước chân hạ lưu đập; gia cố tuyến đường thi công kết hợp quản lý vận hành từ hồ Rát đến hồ Đá Kẽn.
- Hồ Rát: Xử lý, khắc phục hiện tượng thấm của đập đất; gia cố mặt đập bằng bê tông; sửa chữa mái gia cố thượng lưu đập; sửa chữa thiết bị thoát nước chân hạ lưu đập; sửa chữa các hư hỏng xuống cấp của nhà quản lý đập</t>
  </si>
  <si>
    <t>Khởi công ngày 03/12/2023; hoàn thành 15/12/2024</t>
  </si>
  <si>
    <t>Quyết định số 412/QĐ-NSM ngày 13/9/2023</t>
  </si>
  <si>
    <t>- Từ nguồn dự phòng ngân sách tỉnh năm 2022
- Từ nguồn huy động hợp pháp khác và nguồn đối ứng của Công ty TNHH một thành viên thủy lợi Nam Sông Mã Thanh Hóa</t>
  </si>
  <si>
    <t>Phương án nạo vét, cải tạo lòng hồ Hón Chè, xã Vĩnh Hưng, huyện Vĩnh Lộc</t>
  </si>
  <si>
    <t>xã Vĩnh Hưng, huyện Vĩnh Lộc</t>
  </si>
  <si>
    <t xml:space="preserve">Công ty TNHH một thành viên thủy lợi Nam Sông Mã Thanh Hóa </t>
  </si>
  <si>
    <t>Công ty TNHH Đầu tư xây dựng và thương mại Trường Phát</t>
  </si>
  <si>
    <t>Nạo vét bùn đất lòng hồ do bị bồi lắng, tăng dung tích trữ nước đảm bảo phục vụ sản xuất</t>
  </si>
  <si>
    <t>- Khởi công: 24/5/2023
Thời gian thi công: 4 năm</t>
  </si>
  <si>
    <t>Công văn số 18122/UBND-NN ngày 16/11/2021</t>
  </si>
  <si>
    <t>Từ nguồn vốn xã hội hóa, vốn xã hội hóa được thực hiện từ việc tận thu bùn, đất thải trong quá trình nạo vét, cải tạo công trình</t>
  </si>
  <si>
    <t>Xử lý chống thấm bờ kênh chính Bắc, kênh chính Nam, xử lý sạt trượt mái ngoài kênh chính Nam tại các đoạn bị xung yếu</t>
  </si>
  <si>
    <t xml:space="preserve">- Xã Kiên Thọ, Lam Sơn, Ngọc Trung, Cao Thịnh thuộc huyện Ngọc Lặc, tỉnh Thanh Hóa.
- Thị trấn Yên Lâm, thị trấn Quý Lộc, Xã Yên Trung, Định Liên, Yên Thái Định Long, Định Hưng, Định Hải thuộc huyện Yên Định, tỉnh Thanh Hóa.
- Xã Xuân Thiên, Thuận Minh, Xuân Tín, Trường Xuân thuộc huyện Thọ Xuân, tỉnh Thanh Hóa. 
- Xã Thiệu Ngọc thuộc huyện Thiệu Hóa, tỉnh Thanh Hóa.
</t>
  </si>
  <si>
    <t>Liên danh Sơn Thủy - Tiến Đạt Thanh Hóa</t>
  </si>
  <si>
    <t xml:space="preserve">- Xử lý, khắc phục các vị trí trên kênh chính Bắc, kênh Chính Nam mái ngoài bờ kênh có hiện tượng bị sạt lở, làm tường chắn mái ngoài bờ kênh bằng bê tông và đắp đất bổ sung;
'- Xử lý khoan phụt các vị trí trên bờ  kênh chính Bắc, kênh Chính Nam có hiện tượng bị thấm ngấm rò rỉ cần xử lý chống thấm bằng khoan phụt. Hoành triệt các cống tưới luồn qua đáy kênh chính Bắc, kênh chính Nam.
</t>
  </si>
  <si>
    <t>- 631/QĐ-NSM ngày 20/12/2024
- 280/QĐ-NSM ngày 30/5/2024</t>
  </si>
  <si>
    <t xml:space="preserve">- Từ nguồn tăng thu khác ngân sách địa phương năm 2022 chuyển nguồn sang năm 2023 theo Quyết định số 4528/QĐ-UBND ngày 19/12/2022 của UBND tỉnh Thanh Hóa;
'- Từ nguồn huy động hợp pháp khác và nguồn đối ứng của Công ty TNHH một thành viên thủy lợi Nam Sông Mã Thanh Hóa.
</t>
  </si>
  <si>
    <t>29/3/2024 - 15/12/2024</t>
  </si>
  <si>
    <t>Khôi phục hồ sơ các hồ chứa nước</t>
  </si>
  <si>
    <t>- Khởi công: 22/8/2022
Thời gian thi công: 3 năm</t>
  </si>
  <si>
    <t>Quyết định số 1249/QĐ-UBND ngày 12/4/2022 của UBND tỉnh Thanh Hóa</t>
  </si>
  <si>
    <t>Xử lý sự cố sạt lở hạ lưu cống tiêu Bồng Thôn, xã Minh Tân, huyện Vĩnh Lộc</t>
  </si>
  <si>
    <t>xã Minh Tân, huyện Vĩnh Lộc</t>
  </si>
  <si>
    <t>Liên danh Công ty TNHH tư vấn xây dựng và dịch vụ Hoài An và Công ty cổ phần đầu tư và tư vấn xây dựng Thanh Hóa</t>
  </si>
  <si>
    <t>- Tháo dỡ toàn bộ phần bê tông gia cố sau tiêu năng và đoạn gia cố kênh dẫn sau tiêu năng khoảng 40 m do bị sập đổ, hư hỏng không đảm bảo an toàn cho công trình. Làm mới bể tiêu năng; đoạn sân sau bể tiêu năng và đoạn kênh dẫn hạ lưu cống với chiều dài khoảng 125 m
- Gia cố dốc lên xuống (phía hữu cống) kết hợp làm đường thi công, quản lý vận hành</t>
  </si>
  <si>
    <t>Khởi công ngày 02/03/2024; hoàn thành 15/12/2024</t>
  </si>
  <si>
    <t>Quyết định số 568/QĐ-NSM ngày 28/11/2023</t>
  </si>
  <si>
    <t>- Từ nguồn tăng thu, tiết kiệm chi ngân sách cấp tỉnh năm 2022 chuyển sang năm 2023
- Từ nguồn huy động hợp pháp khác và nguồn đối ứng của Công ty TNHH một thành viên thủy lợi Nam Sông Mã Thanh Hóa</t>
  </si>
  <si>
    <t>Nâng cấp trạm bơm Thiệu Hưng, thị trấn Thiệu Hóa, huyện Thiệu Hóa</t>
  </si>
  <si>
    <t>thị trấn Thiệu Hóa</t>
  </si>
  <si>
    <t xml:space="preserve">Cải tạo, nâng cấp kênh mương nội đồng các thôn Thành Đức, Thành Bảo, xã Thiệu Thành </t>
  </si>
  <si>
    <t>Cải dịch, hoàn trả kênh tiêu Chính Cảnh, xã Quảng Yên, huyện Quảng Xương</t>
  </si>
  <si>
    <t>Quảng Yên</t>
  </si>
  <si>
    <t xml:space="preserve">Chiều dài tuyến kênh thiết kế L=1.398,74m </t>
  </si>
  <si>
    <t xml:space="preserve">Năm 2024 </t>
  </si>
  <si>
    <t>Cải tạo, nâng cấp hệ thống kênh tưới trạm bơm Quảng Hợp 2, xã Quảng Hợp, huyện Quảng Xương</t>
  </si>
  <si>
    <t>Quảng Hợp</t>
  </si>
  <si>
    <t>Gia cố hệ thống mương tưới trạm bơm Quảng Hợp 2, xã Quảng Hợp với tổng chiều dài 2.150,61m (bao gồm 03 tuyến kênh).</t>
  </si>
  <si>
    <t>Cải tạo, nâng cấp tuyến kênh Cửa Đình, xã Quảng Khê, huyện Quảng Xương</t>
  </si>
  <si>
    <t>Quảng Khê</t>
  </si>
  <si>
    <t>Kiên cố hóa tuyến kênh với tổng chiều dài 857,74m ( gồm 2 đoạn: Kênh đoạn K0+00 – 246,25 với chiều dài 246,25 m và Kênh đoạn K0+246,25- K0+857,74 với chiều dài: 611,49 m);</t>
  </si>
  <si>
    <t>Quyết định số 1155/QĐUBND ngày 20/3/2024 của Chủ tịch UBND huyện Quảng Xương</t>
  </si>
  <si>
    <t>Sửa chữa đường dây 0,4Kv</t>
  </si>
  <si>
    <t>Sửa chữa đường dây điện 0,4Kv, nạo vét bể hút, kênh dẫn bồi lắng</t>
  </si>
  <si>
    <t>Trạm bơm Hoằng Vinh 2</t>
  </si>
  <si>
    <t>Sửa chữa, nâng nền nhà máy</t>
  </si>
  <si>
    <t>Mưa lớn nền ngập nước</t>
  </si>
  <si>
    <t>Trạm bơm Hoằng Trạch</t>
  </si>
  <si>
    <t>Chống thấm trần nhà; sơn lại</t>
  </si>
  <si>
    <t>Trạm bơm Hoằng Phúc</t>
  </si>
  <si>
    <t>Sửa cánh cửa cống qua đê, xây chống tràn bể xã TB</t>
  </si>
  <si>
    <t>Trạm bơm Đồng Trâm</t>
  </si>
  <si>
    <t>Chống thấm trần nhà, làm cửa trước sau nhà TB</t>
  </si>
  <si>
    <t>Trạm bơm Hoằng Kim</t>
  </si>
  <si>
    <t>Bể hút lún, nứt</t>
  </si>
  <si>
    <t>Cửa sổ 3 bộ bị hư hỏng, ống máy bơm hỏng</t>
  </si>
  <si>
    <t>Thay thế cửa sổ mới, thay 04 bộ ống máy bơm.</t>
  </si>
  <si>
    <t>+ Bể mồi lún nứt, rò rỉ 4m²
+ Mái ngói dột, tường nhà bong tróc 16m².</t>
  </si>
  <si>
    <t>Sửa chữa nhà vận TB Quyết Thắng.</t>
  </si>
  <si>
    <t>+ Nhà VH: Cửa sổ(9 bộ) cửa chính (2 bộ) bị hư hỏng, nền bong tróc 15m², tường bị nứt.
+ Sàn treo động cơ bê tông cốt thép bị hư hỏng (KT 22m x0.8m x0.1m)
+ Mái kè bể hút bị sạt lở 50m2</t>
  </si>
  <si>
    <t>+Sửa chữa nhà vận hành TB Đại Lộc.
+ Làm lại sàn treo động cơ mới.
+ Kè lại phần mái bể hút sạt lở.</t>
  </si>
  <si>
    <t xml:space="preserve">+ Trần  nhà vận hành bong tróc thấm dột 24m².
+ Tấm lát sàn vận hành bong tróc, nổ sắt = 30 tấm (kt tấm: 1,4*0,45*0,08)m
+ Tấm lát sàn treo động sơ  bong tróc, nổ sắt =34 tấm (kt tấm: 1,4*0,45*0,08)m                           </t>
  </si>
  <si>
    <t xml:space="preserve">+ Đục, làm sờn trát lại trần nhà
+ Thay thế tấm lát sàn vận hành, sàn treo động cơ mới.
</t>
  </si>
  <si>
    <t>Nhà quản lý hư hỏng xuống cấp.Hai cống xi phông và cống điều tiết bị lồng mang cống.</t>
  </si>
  <si>
    <t>Sửa chữa nhà quản lý. Sửa chữa cống xi phông và cống điều tiết.</t>
  </si>
  <si>
    <t>+ Cửa sổ nhà kho 2 bộ hỏng, Cửa chính nhà kho 1 bộ hỏng, Cửa nhà vệ sinh 1 bộ hỏng, Cửa sổ nhà vận hành 2 bộ hỏng.
+ Trụ cột cổng  TB sụt lún, nứt nghiêng
+ Giàn cống điều tiết tại bể xả bị han rỉ,đứt chân.</t>
  </si>
  <si>
    <t>+ Thay mới cửa chính, cửa nhà kho, cửa sổ, cửa nhà vệ sinh
+ Sửa chữa trụ cổng trạm bơm, sửa lại giàn cống điều tiết tại bể xả.</t>
  </si>
  <si>
    <t>Trần nhà quản lý bị ngấm 2m²
Sân nhà quản lý bị bong tróc 15m²</t>
  </si>
  <si>
    <t>+ Thay cửa sổ nhà vận hành (KT 0,8x1,1 ; 8 bộ), Thay cửa chính nhà vận hành</t>
  </si>
  <si>
    <t>+ Sửa lại nền nhà, thay cột thuỷ trí mới.</t>
  </si>
  <si>
    <t>+ Sân hư hỏng 12m² , tường rào bị lún nứt L= 4m.
+ Cột thuỷ trí bị gãy.</t>
  </si>
  <si>
    <t>+ Sửa chữa lại sân, xây mới lại tường rào.
+ Thay cột thuỷ trí mới.</t>
  </si>
  <si>
    <t>+ Cửa sổ nhà vận hành hư hỏng (KT 0,8x1,1 = 8 bộ). 2 bộ cửa chính đã hỏng.</t>
  </si>
  <si>
    <t>TB cống Phủ 1</t>
  </si>
  <si>
    <t>Nền nhà quản lý TB</t>
  </si>
  <si>
    <t>Trục trung gian máy số 2,5</t>
  </si>
  <si>
    <t>Mòn, hỏng, thay mới</t>
  </si>
  <si>
    <t>Tường rào gạch xây bị đổ, l=20m</t>
  </si>
  <si>
    <t>Thay thể, sửa chữa</t>
  </si>
  <si>
    <t>Hà Bắc</t>
  </si>
  <si>
    <t>Cầu dao nhánh</t>
  </si>
  <si>
    <t>Mòn, thay mới</t>
  </si>
  <si>
    <t>Trần nhà máy bị thấm dột KT (25*6,5)m</t>
  </si>
  <si>
    <t>Trạm bơm Hà Giang 1</t>
  </si>
  <si>
    <t>Cáp Xuất tuyến PVC 3*150+1*95</t>
  </si>
  <si>
    <t>Trạm bơm Hà Hải</t>
  </si>
  <si>
    <t>Hỏng trục 5 máy</t>
  </si>
  <si>
    <t>Cáp CU3x135+1x16  trị số không đạt yêu cầu</t>
  </si>
  <si>
    <t>Bulong M16x70mm</t>
  </si>
  <si>
    <t>ống hút và xã bị thủng</t>
  </si>
  <si>
    <t>Van mồi bị hỏng</t>
  </si>
  <si>
    <t>Bể hút bồi lắng</t>
  </si>
  <si>
    <t>Van mồi f 300</t>
  </si>
  <si>
    <r>
      <t xml:space="preserve">Ống hút số 3  </t>
    </r>
    <r>
      <rPr>
        <sz val="12"/>
        <color indexed="8"/>
        <rFont val="Symbol"/>
        <family val="1"/>
        <charset val="2"/>
      </rPr>
      <t xml:space="preserve">f </t>
    </r>
    <r>
      <rPr>
        <sz val="12"/>
        <color indexed="8"/>
        <rFont val="Times New Roman"/>
        <family val="2"/>
      </rPr>
      <t xml:space="preserve"> 350x4x12-3000mm đã bị  hen rỉ</t>
    </r>
  </si>
  <si>
    <r>
      <t>Doăng mặt bích</t>
    </r>
    <r>
      <rPr>
        <sz val="12"/>
        <rFont val="Symbol"/>
        <family val="1"/>
        <charset val="2"/>
      </rPr>
      <t xml:space="preserve"> f</t>
    </r>
    <r>
      <rPr>
        <sz val="12"/>
        <rFont val="Times New Roman"/>
        <family val="1"/>
      </rPr>
      <t xml:space="preserve"> 350</t>
    </r>
  </si>
  <si>
    <r>
      <t xml:space="preserve">- Ống hút số 3  </t>
    </r>
    <r>
      <rPr>
        <sz val="12"/>
        <color indexed="8"/>
        <rFont val="Symbol"/>
        <family val="1"/>
        <charset val="2"/>
      </rPr>
      <t xml:space="preserve">f </t>
    </r>
    <r>
      <rPr>
        <sz val="12"/>
        <color indexed="8"/>
        <rFont val="Times New Roman"/>
        <family val="2"/>
      </rPr>
      <t xml:space="preserve"> 300x4x12-2500mm đã bị thủng</t>
    </r>
  </si>
  <si>
    <r>
      <t xml:space="preserve">- Ống hút số 2,4  </t>
    </r>
    <r>
      <rPr>
        <sz val="12"/>
        <color indexed="8"/>
        <rFont val="Symbol"/>
        <family val="1"/>
        <charset val="2"/>
      </rPr>
      <t xml:space="preserve">f </t>
    </r>
    <r>
      <rPr>
        <sz val="12"/>
        <color indexed="8"/>
        <rFont val="Times New Roman"/>
        <family val="2"/>
      </rPr>
      <t xml:space="preserve"> 300x4x12-2500mm đã bị thủng</t>
    </r>
  </si>
  <si>
    <r>
      <t xml:space="preserve">- Ống hút số 2 </t>
    </r>
    <r>
      <rPr>
        <sz val="12"/>
        <color indexed="8"/>
        <rFont val="Symbol"/>
        <family val="1"/>
        <charset val="2"/>
      </rPr>
      <t xml:space="preserve">f </t>
    </r>
    <r>
      <rPr>
        <sz val="12"/>
        <color indexed="8"/>
        <rFont val="Times New Roman"/>
        <family val="2"/>
      </rPr>
      <t xml:space="preserve"> 300x4x12-2000mm đã bị thủng</t>
    </r>
  </si>
  <si>
    <r>
      <t xml:space="preserve">- Ống hút số 4 </t>
    </r>
    <r>
      <rPr>
        <sz val="12"/>
        <color indexed="8"/>
        <rFont val="Symbol"/>
        <family val="1"/>
        <charset val="2"/>
      </rPr>
      <t xml:space="preserve">f </t>
    </r>
    <r>
      <rPr>
        <sz val="12"/>
        <color indexed="8"/>
        <rFont val="Times New Roman"/>
        <family val="2"/>
      </rPr>
      <t xml:space="preserve"> 350x4x12-2500 mm  bị han rỉ hỏng</t>
    </r>
  </si>
  <si>
    <r>
      <t xml:space="preserve">- Ống hút số 3 </t>
    </r>
    <r>
      <rPr>
        <sz val="12"/>
        <color indexed="8"/>
        <rFont val="Symbol"/>
        <family val="1"/>
        <charset val="2"/>
      </rPr>
      <t xml:space="preserve">f </t>
    </r>
    <r>
      <rPr>
        <sz val="12"/>
        <color indexed="8"/>
        <rFont val="Times New Roman"/>
        <family val="2"/>
      </rPr>
      <t xml:space="preserve"> 350x4x12-2000mm đã bị thủng</t>
    </r>
  </si>
  <si>
    <r>
      <t>Doăng mặt bích</t>
    </r>
    <r>
      <rPr>
        <sz val="12"/>
        <rFont val="Symbol"/>
        <family val="1"/>
        <charset val="2"/>
      </rPr>
      <t xml:space="preserve"> f</t>
    </r>
    <r>
      <rPr>
        <sz val="12"/>
        <rFont val="Times New Roman"/>
        <family val="1"/>
      </rPr>
      <t>300</t>
    </r>
  </si>
  <si>
    <t>Thay thế 3 máy HTĐTB Phú Dương</t>
  </si>
  <si>
    <t xml:space="preserve">3 máy bơm HTĐ lắp đặt đã lâu, vật tư không đồng bộ, hỏng nhiều </t>
  </si>
  <si>
    <t>Thay thế 3 máy HTĐTB Đoài Thôn</t>
  </si>
  <si>
    <t xml:space="preserve">3 máy bơm HTĐ lắp đặt đã lâu, vật tư không đồng bộ,  hỏng nhiều </t>
  </si>
  <si>
    <t>Nhà quản lý trạm bơm Phú Dương</t>
  </si>
  <si>
    <t>Mái plo xi măng nứt, nền nhà sụt lún</t>
  </si>
  <si>
    <t>Lợp lại mái bằng tôn, nền nhà lát gạch</t>
  </si>
  <si>
    <t>Nhà quản lý trạm bơm Đoài Thôn</t>
  </si>
  <si>
    <t>Mái gói hòa bình cú mục nát</t>
  </si>
  <si>
    <t>Lợp lại mái bằng tôn</t>
  </si>
  <si>
    <t>Sông Ấu 7</t>
  </si>
  <si>
    <t>Lòng kênh bồi lắng K0+00÷K1+00</t>
  </si>
  <si>
    <t>Kênh Lý Cát</t>
  </si>
  <si>
    <t>Khóa mái, tấm lát tụt lún 4 đoạn, tường 2 đoạn. K1+097÷K1+189; K1+123÷K1+149; K1+167÷K1+170,2; K1+207÷K1+217,4; K21+800÷K21+025; K22+00÷K22+015;</t>
  </si>
  <si>
    <r>
      <t>Lòng kênh bồi lắng K0+00</t>
    </r>
    <r>
      <rPr>
        <sz val="12"/>
        <rFont val="Calibri"/>
        <family val="2"/>
      </rPr>
      <t>÷</t>
    </r>
    <r>
      <rPr>
        <sz val="12"/>
        <rFont val="Times New Roman"/>
        <family val="1"/>
      </rPr>
      <t>K1+00</t>
    </r>
  </si>
  <si>
    <r>
      <t xml:space="preserve"> Mái tấm lát, khóa mái sạt, trượt tại 12 vị trí; tường gạch đổ 2 vị trí đoạn cuối kênh: K1+184÷K1+232; K1+288÷K1+361; K1+330÷K1+372; </t>
    </r>
    <r>
      <rPr>
        <sz val="12"/>
        <color indexed="8"/>
        <rFont val="Times New Roman"/>
        <family val="1"/>
      </rPr>
      <t>K1+422÷K1+434; K1+543÷K1+616; K1+454÷K1+652</t>
    </r>
    <r>
      <rPr>
        <sz val="12"/>
        <rFont val="Times New Roman"/>
        <family val="1"/>
      </rPr>
      <t xml:space="preserve">; K1+658÷K1+798; K1+663÷K1+806; </t>
    </r>
  </si>
  <si>
    <t>+ khóa mái bờ tả kênh Bắc vỡ đoạn K3+400- K3+600 dài 200m. 
+ Khoá mái đoạn K9+200 bị sụt lún bờ khoá mái, sụt lún tấm lát.</t>
  </si>
  <si>
    <t>Đổ bê tông phần khóa mái, tấm lát bị hư hỏng.</t>
  </si>
  <si>
    <t>Kênh tưới TB Đại Lộc</t>
  </si>
  <si>
    <t>+ Kênh tưới TB đoạn từ K0+950 - K2+00 bị bồi lắng bùn đất 400m³; đoạn K0+700- K0+950 sạt lở khoá mái, tấm lát.
+ Cống K2 ổ khoá V2 bị hỏng, 1 bên tay quay bị hỏng.</t>
  </si>
  <si>
    <t>Nạo vét bồi lắng. Thay ổ khoá V2 mới. Sửa chữa các đoạn kênh bị hư hỏng khoá mai</t>
  </si>
  <si>
    <t>Kênh B3 TB Đại Lộc</t>
  </si>
  <si>
    <t>Đoạn K1+400-K1+600: Hư hỏng khoá mái 30 m</t>
  </si>
  <si>
    <t>Đổ bê tông khóa mái</t>
  </si>
  <si>
    <t xml:space="preserve">Đoạn K1+00- K1+500: Lún sụt mái đất ngoài bờ hữu 500m. </t>
  </si>
  <si>
    <t>Bồi đắp đất khoá mái bị tụt</t>
  </si>
  <si>
    <t>Kênh tưới bị nứt, sụt lún đoạn từ K0+900- K2+400.</t>
  </si>
  <si>
    <t>Kênh tưới trạm bơm bị vỡ khoá mái tại K1+200-K1+400</t>
  </si>
  <si>
    <t xml:space="preserve">Kênh dẫn bồi lắng 720m3 </t>
  </si>
  <si>
    <t>Vỡ khóa mái 200m
Vỡ tấm lát 50 tấm</t>
  </si>
  <si>
    <t>Thay ống bơm mới</t>
  </si>
  <si>
    <t>Sửa chữa đường điện 0,4 kv 
Hòa Lộc 3</t>
  </si>
  <si>
    <t>Đường dây trần ảnh hưởng an toàn</t>
  </si>
  <si>
    <t>Thay thế đường dây mới</t>
  </si>
  <si>
    <r>
      <t>Kênh dẫn sụt lún 220 tấm lát bê tông.
Sạt lở bờ kênh dẫn 60m</t>
    </r>
    <r>
      <rPr>
        <sz val="12"/>
        <color indexed="8"/>
        <rFont val="Calibri"/>
        <family val="2"/>
      </rPr>
      <t>³</t>
    </r>
  </si>
  <si>
    <r>
      <t>Hư hỏng 300 tấm lát mái kênh dẫn
Lòng kênh dẫn bồi lắng 1000m3
Mái kênh sạt lở 20m</t>
    </r>
    <r>
      <rPr>
        <sz val="12"/>
        <color indexed="8"/>
        <rFont val="Calibri"/>
        <family val="2"/>
      </rPr>
      <t>³</t>
    </r>
  </si>
  <si>
    <r>
      <t xml:space="preserve">Hệ thống Ống bơm </t>
    </r>
    <r>
      <rPr>
        <sz val="12"/>
        <color indexed="8"/>
        <rFont val="Symbol"/>
        <family val="1"/>
        <charset val="2"/>
      </rPr>
      <t xml:space="preserve">f350 </t>
    </r>
    <r>
      <rPr>
        <sz val="12"/>
        <color indexed="8"/>
        <rFont val="Times New Roman"/>
        <family val="1"/>
      </rPr>
      <t>han rỉ.</t>
    </r>
  </si>
  <si>
    <t>Kênh N2 Hà Phú</t>
  </si>
  <si>
    <t>Kênh chính TB Cống Phủ K1+500-K2+441</t>
  </si>
  <si>
    <t>Hỏng tấm lát, khóa mái và con rô ( Bt 7m3)</t>
  </si>
  <si>
    <t>Xây lại các đoạn kênh bị 
nghiêng và kênh đổ</t>
  </si>
  <si>
    <t>Xây lại đoạn kênh bị đổ</t>
  </si>
  <si>
    <t>Xây tường rào khuôn viên chi nhánh</t>
  </si>
  <si>
    <t>Sữa chữa nền nhà QL cụm thủy lợi 1</t>
  </si>
  <si>
    <t>Gạch lát nền bị đẩy trồi</t>
  </si>
  <si>
    <t>Sữa chữa Sạt lở mái kênh Phù Quang đoạn L2+400- K2+403</t>
  </si>
  <si>
    <t>Mái kênh bị sạt lở đất</t>
  </si>
  <si>
    <t>Sữa chưa sạt lở kênh N22-8a</t>
  </si>
  <si>
    <t>Tường kênh xây bị đổ</t>
  </si>
  <si>
    <t>Kênh Long Minh đoạn K1+960- K2+460</t>
  </si>
  <si>
    <t>Xử lý sạt lở  điều tiết Long Minh</t>
  </si>
  <si>
    <t>Mang cống bị sạt lở</t>
  </si>
  <si>
    <t>Kênh Quang Minh</t>
  </si>
  <si>
    <t xml:space="preserve">.+ Sạt lở mái kè thượng, hạ lưu L=15,0.
+ Nền nhà kho để máy phát sụt lún 7m²,mái tôn nhà kho vỡ 15m²
+ Nền nhà điều hành sụt lún 10m²
+ Nền sân nhà điều hành thấp, sụt lún 25m²
+ Trần nhà điều hành nứt, bong tróc 
</t>
  </si>
  <si>
    <t>+ Sửa chữa lại nền nhà kho, sửa chữa mái kênh bị sạt lở.
+ Sửa chữa lại nền nhà điều hành, trần nhà điều hành</t>
  </si>
  <si>
    <t>+ Trần nhà quản lý bong tróc + Bậc lên xuống thượng hạ lưu cống bung tróc 10m².
+ Sạt lở bờ tả kênh dẫn L=258m</t>
  </si>
  <si>
    <t xml:space="preserve">+ Sửa chữa trát lại nền nhà, bậc lên xuống.
+ Kè lại phần kênh dẫn bị sạt lở.
</t>
  </si>
  <si>
    <t xml:space="preserve">Cống Bái Trung </t>
  </si>
  <si>
    <t>Sạt lở chân cột điện hạ thế 0,4 kv (8 cột); Bờ hữu sạt lở đất 10m³.</t>
  </si>
  <si>
    <t>Đắp đất chân cột điện hạ thế 0,4 kv (8 cột); Đắp đất bờ hữu sạt lở đất 10m³.</t>
  </si>
  <si>
    <t>Cống tiêu Xuân Hội</t>
  </si>
  <si>
    <t xml:space="preserve">Hở mang cống , tấm sàn trên mặt cống bị thủng </t>
  </si>
  <si>
    <t>+ Sửa lại mang cống, thay mới tấm sàn trên mặt cống</t>
  </si>
  <si>
    <t>Cống ngách trạm bơm Hà Yên 2</t>
  </si>
  <si>
    <t>Cống bị sập một phần phía thượng lưu, hai bên hông cống bị rò nước với lưu lượng lớn; Nguyên nhân do cống xây dựng đã lâu đã xuống cấp, do mưa lớn, mực nước sông T2 to (+3,9m) chênh lệch mực nước lớn giữa kênh và trong đồng làm cho thân cống bị hư hại</t>
  </si>
  <si>
    <t>Phá bỏ sống cũ đã hỏng, xây dựng cống mới</t>
  </si>
  <si>
    <t>hệ thống cửa van, cáp tời</t>
  </si>
  <si>
    <t>Cống Mộng Gường II</t>
  </si>
  <si>
    <t>Cửa gỗ  + cửa cuốn nhà để phai dự phòng cống  Mộng Gường II</t>
  </si>
  <si>
    <t>Sân hạ lưu cống  Mộng Gường II</t>
  </si>
  <si>
    <t>Cống xả tiêu trạm bơm Nga Thắng</t>
  </si>
  <si>
    <t>Cống lấy nước Bể hút TB Ba Đình</t>
  </si>
  <si>
    <t>Đổ tấm đan xây lại bậc để vận hành cống</t>
  </si>
  <si>
    <t>Dàn công tác, dàn đỡ ổ khóa</t>
  </si>
  <si>
    <t>Hai bên mang cống, kênh phía hạ lưu cống</t>
  </si>
  <si>
    <t>Cụm điều tiết cống Kênh Bắc</t>
  </si>
  <si>
    <t>Dãn đỡ và phai công</t>
  </si>
  <si>
    <t>Cụm điều tiết cống Kênh Nam</t>
  </si>
  <si>
    <t>Cụm điều tiết Dún trên kênh Bắc</t>
  </si>
  <si>
    <t>Cụm điều tiết Nga Thành trên kênh Bắc</t>
  </si>
  <si>
    <t>Cụm điều tiết ông Thi trên kênh Bắc</t>
  </si>
  <si>
    <t>Cụm điều tiết Khe Niễng trên kênh Bắc</t>
  </si>
  <si>
    <t>Cụm điều tiết Nga Mỹ trên Kênh Nam</t>
  </si>
  <si>
    <t>Cụm điều tiết Sao Sa trên Kênh Nam</t>
  </si>
  <si>
    <t>Cụm điều tiết N8 trên Kênh Nam</t>
  </si>
  <si>
    <t>Cụm điều tiết Nga Thạch trên Kênh Nam</t>
  </si>
  <si>
    <t>Cống lấy nước TB Nga Tiến</t>
  </si>
  <si>
    <t>Cống lấy nước TB Nga Tân</t>
  </si>
  <si>
    <t>Dầm đỡ ổ khóa, cửa van</t>
  </si>
  <si>
    <t>Dầm đỡ ổ khóa</t>
  </si>
  <si>
    <t>Cửa van tự động số 1, 2 và 3 cống Tứ Thôn</t>
  </si>
  <si>
    <t xml:space="preserve">Thay mới cửa van tự động số 1 và bảo dưỡng vệ sinh sơn lại cửa van số 2 và 3 </t>
  </si>
  <si>
    <t>Nhà quản lý cống</t>
  </si>
  <si>
    <t xml:space="preserve">Tường cánh </t>
  </si>
  <si>
    <t xml:space="preserve">Lưới chắn rác </t>
  </si>
  <si>
    <t>Chi nhánh thuỷ lợi Hà Trung</t>
  </si>
  <si>
    <t>Hỏng ty thủy lực cửa van số 1 (bị ra dầu ty vận hành)</t>
  </si>
  <si>
    <t>Thay thế phớt chắn dầu, sửa chữa cửa van số 1</t>
  </si>
  <si>
    <t>Chi nhánh thuỷ lợi Nga Sơn</t>
  </si>
  <si>
    <t>Nhà vận hành âu, cổng tường rào, sân, khu vực QL âu Mỹ Quang Trang</t>
  </si>
  <si>
    <t>Sửa chữa kênh chính trạm bơm Đại Lộc đoạn từ K0+00-K1+676</t>
  </si>
  <si>
    <t xml:space="preserve">  Xã Đại Lộc, huyện Hậu Lộc</t>
  </si>
  <si>
    <t>Công ty TNHH MTV Thuỷ lợi Bắc Sông Mã</t>
  </si>
  <si>
    <t>Công ty  Xây dựng Phượng Tuấn</t>
  </si>
  <si>
    <t>Gia cố tuyến kênh chính trạm bơm Đại Lộc đoạn từ K0+915(điểm kết thúc tuyến kênh tấm lát) đến K1+455, với chiều dài tuyến kênh L= 608,40m</t>
  </si>
  <si>
    <t>Ngày khởi công theo hợp đồng: 26/08/2024.    Ngày hoàn thành theo hợp đồng: 21/2/2025</t>
  </si>
  <si>
    <t>Quyết định số 4848/QĐ-UBND ngày 19/12/2023</t>
  </si>
  <si>
    <t>Căn cứ theo quyết định số 4848/QĐ-UBND ngày 19/12/2023 của Chủ tịch UBND tỉnh Thanh Hoá và các nguồn vốn huy động hợp pháp khác.</t>
  </si>
  <si>
    <t>Gía cố kênh dẫn cống Lộc Động</t>
  </si>
  <si>
    <t>Xã Phong Lộc, huyện Hậu Lộc</t>
  </si>
  <si>
    <t>Công ty cổ phần tư vấn thiết kế&amp;XD Thanh Tùng</t>
  </si>
  <si>
    <t>Gía cố kênh dẫn  cống Lộc Động</t>
  </si>
  <si>
    <t>Ngày khởi công theo hợp đồng: 01/11/2024.    Ngày hoàn thành theo hợp đồng: 31/12/2024</t>
  </si>
  <si>
    <t>Quyết định số 590/QĐ-UBND ngày 02/02/2024 của Chủ tịch UBND tỉnh Thanh Hoá</t>
  </si>
  <si>
    <t>Nguồn Quỹ phòng , chống thiên tai tỉnh</t>
  </si>
  <si>
    <t xml:space="preserve">Nạo vét sông Trà Giang từ  cống Lộc Động đến Cầu Phủ </t>
  </si>
  <si>
    <t>Huyện
 Hậu Lộc</t>
  </si>
  <si>
    <t>Công ty  TNHH Xây dựng Linh Hoàng và Công ty TNHH Xây dựng giao thông thuỷ lợi Hợp Mạnh</t>
  </si>
  <si>
    <t xml:space="preserve">Nạo vét tuyến sông Trà Giang từ Cống Lộc Động đến Cầu Phủ, huyện Hậu Lộc (đoạn K0+00÷K13+700) dài khoảng L=13,7km, nạo vét kênh dẫn trạm bơm Liên Lộc 1 (đoạn K0+00÷K1+210) dài khoảng 1,21km đến cao độ, mặt cắt thiết kế, sửa chữa công trình trên sông (cống điều tiết Bệnh Viện và kênh dẫn, mái kè trạm bơm Thịnh Lộc) đảm bảo tưới tiêu, trữ nước chống hạn cho 02 huyện Hoằng Hoá và Hậu Lộc. 
Cắm mốc hành lang bảo vệ công trình.
</t>
  </si>
  <si>
    <t>Ngày khởi công theo hợp đồng: 26/05/2024.          Ngày hoàn thành theo hợp đồng: 25/12/2024</t>
  </si>
  <si>
    <t>Quyết định số 3072/UBND ngày 30/8/2023 của Chủ tịch UBND  tỉnh Thanh Hoá.</t>
  </si>
  <si>
    <t>Sử dụng nguồn tăng thu, tiết kiệm chi ngân sách cấp tỉnh năm 2022 chuyển sang năm 2023</t>
  </si>
  <si>
    <t>Công ty TNHH MTV thủy lợi Bắc Sông Mã</t>
  </si>
  <si>
    <t>Kiên cố 900m</t>
  </si>
  <si>
    <t>Vớt bèo, rau muống lòng hồ</t>
  </si>
  <si>
    <t>Sửa chữa đập, làm dàn đóng mở điều tiết đập</t>
  </si>
  <si>
    <t>Cho sơn lại</t>
  </si>
  <si>
    <t>0,9</t>
  </si>
  <si>
    <t>49,5</t>
  </si>
  <si>
    <t>150,5</t>
  </si>
  <si>
    <t>9,8</t>
  </si>
  <si>
    <t>0,6</t>
  </si>
  <si>
    <t>2,5</t>
  </si>
  <si>
    <t>18,5</t>
  </si>
  <si>
    <t>19,5</t>
  </si>
  <si>
    <t>9,7</t>
  </si>
  <si>
    <t>0,44</t>
  </si>
  <si>
    <t>0,85</t>
  </si>
  <si>
    <t>1,5</t>
  </si>
  <si>
    <t>34,8</t>
  </si>
  <si>
    <t>22,6</t>
  </si>
  <si>
    <t>Đập bản Na Nghịu, xã Sơn Điện</t>
  </si>
  <si>
    <t>II,11</t>
  </si>
  <si>
    <t>II,12</t>
  </si>
  <si>
    <t>V,7</t>
  </si>
  <si>
    <t>Từ K0+020-K0+200T đất bờ kênh thấp so với khóa mái 25cm, khoá mái hư hỏng bờ tả L=40m, bờ hữu L=35m. Từ K0+100-:-K0+200H đất bờ kênh thấp hơn so với khóa mái 20cm.</t>
  </si>
  <si>
    <t>Trạm bơm Đông Yên vừa được đầu tư xây dựng thêm tuyến kênh nhánh hữu để cấp nước cho đuôi kênh B7/10a. Tại vị trí này chưa có cửa điều tiết giữa 2 nhánh.</t>
  </si>
  <si>
    <t>-Phần cơ điện:
+ Hệ thống điện: 
- Tại thời điểm kiểm tra hệ thống điện trong nhà máy vận hành bình thường.Trong năm 2022, Công ty trang cấp cho trạm bơm 1 cọc tiếp địa có chiều dài L = 2,5 m, Chi nhánh đã tổ chức đóng tiếp địa đúng theo quy trình đảm bảo yêu cầu kỹ thuật và quay đo tiếp địa đạt Rnđ &lt;4 Ω.
+ Hệ thống máy bơm:
- Ống hút và ống xã số 2 loại D300, L = 2,5 m bị ô xi hóa, rỉ sét dẫn đến mòn mỏng dọc theo thân ống.
- Cút cong 30 loại D300 bị ô xi hóa, mọt gỉ.</t>
  </si>
  <si>
    <t xml:space="preserve">Tổ máy số 1:
- Ống hút số 3, số 4 và số 5 loại Dh = 350, L = 3,1 m bị ô xi hóa, rỉ sét dẫn đến mòn mỏng dọc thân ống.
</t>
  </si>
  <si>
    <t>V,2</t>
  </si>
  <si>
    <t>VI,3</t>
  </si>
  <si>
    <t>VI,4</t>
  </si>
  <si>
    <t>VI,5</t>
  </si>
  <si>
    <t>VI,6</t>
  </si>
  <si>
    <t>VI,7</t>
  </si>
  <si>
    <t>VI,8</t>
  </si>
  <si>
    <t>VI,9</t>
  </si>
  <si>
    <t>VI,10</t>
  </si>
  <si>
    <t>VI,11</t>
  </si>
  <si>
    <t>VI,12</t>
  </si>
  <si>
    <t>VI,13</t>
  </si>
  <si>
    <t>VI,13,1</t>
  </si>
  <si>
    <t>VI,13,2</t>
  </si>
  <si>
    <t>VI,13,3</t>
  </si>
  <si>
    <t>VI,13,4</t>
  </si>
  <si>
    <t>VI,13,5</t>
  </si>
  <si>
    <t>VI,14</t>
  </si>
  <si>
    <t>VII</t>
  </si>
  <si>
    <t>VIII</t>
  </si>
  <si>
    <t>VIII,1</t>
  </si>
  <si>
    <t>VIII,2</t>
  </si>
  <si>
    <t>VIII,2,1</t>
  </si>
  <si>
    <t>VIII,2,2</t>
  </si>
  <si>
    <t xml:space="preserve">- Phá dỡ tường rào, cửa cổng củ               
- Xây mới tường rào và cửa cổng mới        
- Làm bảng tên chi nhánh      </t>
  </si>
  <si>
    <t>VI,16</t>
  </si>
  <si>
    <t xml:space="preserve">Lùng mang tràn xả lũ </t>
  </si>
  <si>
    <t xml:space="preserve"> - Sửa chữa cống lấy nước</t>
  </si>
  <si>
    <t xml:space="preserve">Đập đất, Tình trạng hư hỏng, sạt lở thấm nứt bờ đập và thẩm 
thấu nước qua thân đập, lòng hồ bị bồi lắng, khả năng tích trữ nước thấp. </t>
  </si>
  <si>
    <t xml:space="preserve">- Cho thay thế cút cong 60 </t>
  </si>
  <si>
    <t>Hạ lưu bể xả bằng đá xây bị long lở, bong lớp vữa trát, phần mái giáp bờ sông bị trượt sạt</t>
  </si>
  <si>
    <t>Thay thế đệm cao su Puly trạm bơm tăng áp số 1</t>
  </si>
  <si>
    <t>V,4</t>
  </si>
  <si>
    <t>V,5</t>
  </si>
  <si>
    <t>V,6</t>
  </si>
  <si>
    <t>V,8</t>
  </si>
  <si>
    <t>QĐ số 1235/QĐ- UBND ngày 22/3/2024 của Chủ tịch UBND huyện Quảng Xương</t>
  </si>
  <si>
    <t>QĐ số 1098/QĐ- UBND ngày 15/3/2024 của Chủ tịch UBND huyện Quảng Xương</t>
  </si>
  <si>
    <t>Công ty sông Chu</t>
  </si>
  <si>
    <t xml:space="preserve">Đập Bai Trám </t>
  </si>
  <si>
    <t>Đập Bai Váng</t>
  </si>
  <si>
    <t>Đập Gò Lý</t>
  </si>
  <si>
    <t>Lòng hồ bị vùi lấp, chiếm 2/3 dung tích thiết kế</t>
  </si>
  <si>
    <t>TL2024</t>
  </si>
  <si>
    <t xml:space="preserve">Đập Cây Sung </t>
  </si>
  <si>
    <t>Đập Bai Bống</t>
  </si>
  <si>
    <t>Sửa chữa, nâng cấp đập Đinh Hương</t>
  </si>
  <si>
    <t>Sửa chữa, bảo dưỡng hồ Lương Ngọc</t>
  </si>
  <si>
    <t>Xã Cẩm Lương, huyện Cẩm Thủy</t>
  </si>
  <si>
    <t>Ngân sách tỉnh, ngân sách huyện.</t>
  </si>
  <si>
    <t>Đập Lằn Sổ (Đập Bài Phù)</t>
  </si>
  <si>
    <t>Đập Cay nặm (Đập Bản Tiến)</t>
  </si>
  <si>
    <t>SL2023</t>
  </si>
  <si>
    <t>TL 2023</t>
  </si>
  <si>
    <t>Nhâm Cát</t>
  </si>
  <si>
    <t>Nhà trạm nứt, máy cũ</t>
  </si>
  <si>
    <t>Long Hưng</t>
  </si>
  <si>
    <t>Nhà trạm nứt máy lạc hậu, bể hút bồi lắng</t>
  </si>
  <si>
    <t>Đồng Hậu</t>
  </si>
  <si>
    <t>Ba ngăn</t>
  </si>
  <si>
    <t>Ba Lòng</t>
  </si>
  <si>
    <t>Minh Đức (Mã Cả)</t>
  </si>
  <si>
    <t>Nhà trạm nứt, máy xuống cấp</t>
  </si>
  <si>
    <t>Cầu Hón</t>
  </si>
  <si>
    <t>Máy xuống cấp</t>
  </si>
  <si>
    <t>Xuân Trường</t>
  </si>
  <si>
    <t>Nhà trạm nứt, máy lạc hậu</t>
  </si>
  <si>
    <t>Minh Tiền</t>
  </si>
  <si>
    <t>Quyết Chiến</t>
  </si>
  <si>
    <t>Nhà trạm nứt, máy hư hỏng</t>
  </si>
  <si>
    <t>Thiện Na</t>
  </si>
  <si>
    <t>Đồng Bãi</t>
  </si>
  <si>
    <t>Nhà trạm hư hỏng, máy hư hỏng</t>
  </si>
  <si>
    <t>Nhà trạm nứt, lún</t>
  </si>
  <si>
    <t>Nhà trạm lún</t>
  </si>
  <si>
    <t>Tổ Rồng</t>
  </si>
  <si>
    <t>Máy hư hỏng</t>
  </si>
  <si>
    <t>Nhà trạm nứt, máy lạc hậu, kênh xuống cấp</t>
  </si>
  <si>
    <t>Bòng Sơn</t>
  </si>
  <si>
    <t>Kén Thôn</t>
  </si>
  <si>
    <t>Trạm bơm tưới</t>
  </si>
  <si>
    <t>Trạm bơm tiêu</t>
  </si>
  <si>
    <t>Tượng Văn</t>
  </si>
  <si>
    <t>Nhà trạm bị nứt, thấm, lún, 2 máy bơm hư hỏng nhẹ, kênh đất bị bồi lắng</t>
  </si>
  <si>
    <t>Trường Minh</t>
  </si>
  <si>
    <t>Trạm bơm hư hỏng do nhiễm mặn</t>
  </si>
  <si>
    <t>Trường Trung</t>
  </si>
  <si>
    <t>Nhà trạm bị nứt, thấm, lún,  máy bơm hư hỏng, kênh đất bị bồi lắng</t>
  </si>
  <si>
    <t>Kênh tiêu Tân Khang (Hón gai)</t>
  </si>
  <si>
    <t>Vốn BVPT Đất trồng lúa</t>
  </si>
  <si>
    <t>Vốn ATHĐ, xử lý đê địa phương 7,6 tỷ đồng và đối ứng ngân sách huyện.</t>
  </si>
  <si>
    <t>TL 2024</t>
  </si>
  <si>
    <t>II,12,1</t>
  </si>
  <si>
    <t>II,13</t>
  </si>
  <si>
    <t>Cống Tứ Quý</t>
  </si>
  <si>
    <t>Tường đầu phía đồng bong sứt 1.5x0.4 sâu 0.2m</t>
  </si>
  <si>
    <t>Cần sửa chữa thay ổ khóa, làm lại lan can</t>
  </si>
  <si>
    <t>Cống Na</t>
  </si>
  <si>
    <t>Bê tông tấm lát mái kênh trên bể tiêu năng phía bên phải cửa ra lún sụt 16 tấm, bên trái sụt 17 tấm, cửa cống bị rò. Năm 2020 đã đổ lại bê tông cửa ra 2 bên mái bể tiêu năng.</t>
  </si>
  <si>
    <t>Cần làm mới</t>
  </si>
  <si>
    <t>Cống Ngọc Sơn</t>
  </si>
  <si>
    <t>Năm 2021 phá cống cũ làm lại cống mới, do địa chất kênh dẫn phía sông là đất pha cát, thiết kế là kênh đất nên mùa lũ đáy kênh và bờ kênh bị xói lở nặng sâu 0,7m, rộng 6m dài 80m ra đến sát bờ sông, sau lũ BQLDA xử lý gia cố bê tông sân hạ lưu dài 10m, xử lý đá đổ dài 4m, giáp sân hạ lưu, sửa lại mái đất 2 bên kênh dẫn. mái đất hạ lưu vẫn còn sạt lở, có 30 con phai BTCT.</t>
  </si>
  <si>
    <t>Cống Tây</t>
  </si>
  <si>
    <t>Cống TB cống Phủ</t>
  </si>
  <si>
    <t>Cần sửa chữa</t>
  </si>
  <si>
    <t>T.B Chuế cầu</t>
  </si>
  <si>
    <t>Chuế cầu</t>
  </si>
  <si>
    <t>Đáy cống bị nứt, phần sân bảo vệ hạ lưu cống bị lốc lở, nắp cống bằng tấm BT lát, không hệ thống đóng mở, không cánh cửa, năm 2016 bổ sung 4 con toán dự phòng</t>
  </si>
  <si>
    <t>Cống bình thường, ổ khoá cánh cửa tai cửa han rỉ, bậc lên xuống phía đồng bị lún nứt, 1 bu lông ổ khoá bị mất, thép nẹp bị rỉ, hỏng bu lông, năm 2016 bổ sung 8 con toán dự phòng</t>
  </si>
  <si>
    <t>Bương</t>
  </si>
  <si>
    <t>Thân cống, ổ khoá V3 bình thường. Đá lát chít mạch sân bảo vệ sau tiêu năng bị bong tróc dài 1,6m, đá lát trít mạch mái 2 bên bờ kênh p.sông bong tróc 5,2m2, lòng kênh dẫn p.sông xói sâu 0,8m, đá lát mái p.đồng bong tróc 3,0m2, dàn công tác bị sứt vỡ chòi thép, năm 2016 bổ sung 7 con toán dự phòng. Năm 2017 đã sữa chữa sân bảo vệ hạ lưu theo dự án duy tu năm 2017.</t>
  </si>
  <si>
    <t>Cần nâng cao dàn công tác</t>
  </si>
  <si>
    <t>Cống TB chế</t>
  </si>
  <si>
    <t>Không hệ thống đóng mở, không cánh cửa, cống ngắn.</t>
  </si>
  <si>
    <t>Thạch Quật</t>
  </si>
  <si>
    <t>Cống TB Hà Hải</t>
  </si>
  <si>
    <t>Năm 2008 đã hoằnh triệt cống cũ làm cống mới 3 cửa tại K19+537, đất tiếp giáp tấm lát bảo vệ phía hạ lưu 2 bên bị xói sâu. Năm 2016 bổ sung 24 con toán dự phòng.</t>
  </si>
  <si>
    <t>Cánh cửa ổ khóa tốt, cống bình thường, sân bảo vệ phía sông bị bong tróc đá lát, không có con toán dự phòng</t>
  </si>
  <si>
    <t>Như lăng</t>
  </si>
  <si>
    <t>Nạo vét cửa ra + cửa vào</t>
  </si>
  <si>
    <t>Cống và cánh cửa hoạt động bình thường, không có con toán dự phòng. Cửa vào và cửa ra bị bồi lắng.</t>
  </si>
  <si>
    <t>Cống Phểu</t>
  </si>
  <si>
    <t>Cống tưới</t>
  </si>
  <si>
    <t>Cống Mới</t>
  </si>
  <si>
    <t>Tường thân bị nứt; cống đang hoành triệt tạm; không có con toán dự phòng.</t>
  </si>
  <si>
    <t>Cống bị lùng mang, dàn đóng mở hỏng; ổ khoá hỏng; tiêu năng hỏng; đáy cống thấp; không có con toán dự phòng.</t>
  </si>
  <si>
    <t>Cống cọ</t>
  </si>
  <si>
    <t>Bia Tây</t>
  </si>
  <si>
    <t>1 bên cánh cửa ổ khóa hỏng, đã hoành triệt tạm; không có con toán dự phòng.</t>
  </si>
  <si>
    <t>Cống bình thường, BT bảo vệ mái đê phía sông, đồng bị nứt gãy. Không có con toán dự phòng</t>
  </si>
  <si>
    <t>Cống N1</t>
  </si>
  <si>
    <t>Cống Cun</t>
  </si>
  <si>
    <t>Thép nẹp, tai cửa bị han rỉ, ổ khoá cánh cửa bình thường; không có con toán dự phòng, cửa phía đồng đắp giữ nước.</t>
  </si>
  <si>
    <t xml:space="preserve">Cống vừng </t>
  </si>
  <si>
    <t>Cống Đình</t>
  </si>
  <si>
    <t>Cống cánh cửa ổ khoá bình thường; có 52 con toán dự phòng chất lượng còn tốt và để tại cống. Tấm lát bị lún 2 tấm phía đồng bên Tả, lan can bảo vệ và đường lên nhà điều hành bị gẫy 1 bên.</t>
  </si>
  <si>
    <t>Không cánh cửa ổ khoá; cống đang hoành triệt tạm; không con toán dự phòng.</t>
  </si>
  <si>
    <t>Cống Ông Khanh</t>
  </si>
  <si>
    <t>Cống Tiêu nước ao 1</t>
  </si>
  <si>
    <t>Cống Tiêu nước ao 2</t>
  </si>
  <si>
    <t>Cần hoành triệt</t>
  </si>
  <si>
    <t>Cống nhỏ không ổ khoá cánh cửa, tiêu + tưới nước nội đồng, có hèm phai phụ và con toán dự phòng.</t>
  </si>
  <si>
    <t>C.  Xả TB</t>
  </si>
  <si>
    <t>Cống TB</t>
  </si>
  <si>
    <t>Cống Quay</t>
  </si>
  <si>
    <t>Cống Sếu</t>
  </si>
  <si>
    <t>Cống không có cánh cửa ổ khoá; đáy cống bị nứt dọc hết chiều dài cống; không có con toán dự phòng.</t>
  </si>
  <si>
    <t>Cống bị rò lùng mang; cánh cửa không kín nước ổ khoá vận hành bình thường; không có  con toán dự phòng.</t>
  </si>
  <si>
    <t>Cống mất ổ khoá; cánh cửa bình thường; khôngcó con toán dự phòng.</t>
  </si>
  <si>
    <t xml:space="preserve">Giàn công tác bị hỏng; cánh cửa bình thường; Rò lùng mang P.đồng; UBND xã giữ ổ khóa; không có con toán dự phòng. </t>
  </si>
  <si>
    <t>Qua kênh</t>
  </si>
  <si>
    <t>Cống mới</t>
  </si>
  <si>
    <t>Cống Sập</t>
  </si>
  <si>
    <t>Cống Lù</t>
  </si>
  <si>
    <t>Cánh cửa ổ khoá bình thường; không có con toán dự phòng.</t>
  </si>
  <si>
    <t xml:space="preserve">Cống bình thường. không có con toán dự phòng. Không có thiết bị đóng mở. </t>
  </si>
  <si>
    <t>Không có thiết bị đóng mở. Cống lùng mang PS. không có con toán dự phòng.</t>
  </si>
  <si>
    <t>Cánh cửa han rỉ; cửa hở đóng không kín nước; Cống bị lùng mang phía sông không có con toán dự phòng.</t>
  </si>
  <si>
    <t>Cống Ông Hiền</t>
  </si>
  <si>
    <t>Phần đất giáp mang cống nước rò qua</t>
  </si>
  <si>
    <t>Thân cống BT, ổ khoá tốt, đá lát bảo vệ 2 bên bờ kênh PS, PĐ bị lún sụt bong tróc một số vị trí, roong cao su cánh cửa bị hỏng, 2 tường cánh phía đồng hở rộng 6 cm, đất 2 bên mang cống giáp tường cánh bị lún sập, tai cửa bị han rỉ, 2 cột dàn đóng mở bị bong sứt chòi thép.</t>
  </si>
  <si>
    <t>Nguy cơ xói lở vẫn còn cần có kế hoạch làm kênh dẫn hạ lưu</t>
  </si>
  <si>
    <t>Cống và cánh cửa ổ khoá bình thường; Cống bị lùng mang; thủng tường thân và tường cánh; nước rò qua hèm phai phụ phía sông, không có con toán dự phòng. Tường ngực và đính cánh cửa hở 5cm nước rò qua. Năm 2020 xử lý hoành triệt phía sông.</t>
  </si>
  <si>
    <t xml:space="preserve">Ổ khoá bình thường, nước rò qua cánh cửa cống; không có con toán dự phòng. Tai cửa bị han gỉ </t>
  </si>
  <si>
    <t>Ổ khoá bình thường; Tai cửa han rỉ; thân cống và tường cánh  nước rò qua đã chít lại; đáy cống bị lốc xói rộng 0.47m; có 7 con toán dự phòng.</t>
  </si>
  <si>
    <t>Ổ khoá V2 vận hành bình thường, cống ngắn, không có con toán dự phòng</t>
  </si>
  <si>
    <t>Ổ khoá vận hành bình thường; cửa han rỉ đóng không kín nước; nước rò qua tường thân và  mang cống; sạt sập hèm phai phụ phía đồng; không có con toán dự phòng.</t>
  </si>
  <si>
    <t>Cống TB K2+950</t>
  </si>
  <si>
    <t>Cống TB K3+765</t>
  </si>
  <si>
    <t>Hà Lĩnh</t>
  </si>
  <si>
    <t>Hà Giang</t>
  </si>
  <si>
    <t>4684/QĐ ngày 11/11/2023</t>
  </si>
  <si>
    <t>4001/QĐ ngày 14/10/2023</t>
  </si>
  <si>
    <t>Công ty cổ phần xây dựng Trường Thành Phát</t>
  </si>
  <si>
    <t>Công trình cấp IV; diện tích tưới 35ha; Flv 1,02km2</t>
  </si>
  <si>
    <t>Công trình cấp IV; diện tích tưới 26ha; Flv 0,52km2</t>
  </si>
  <si>
    <t>12/2023-10/2024</t>
  </si>
  <si>
    <t>Ngân sách tỉnh , ngân sách huyện</t>
  </si>
  <si>
    <t>Kênh tưới tiêu kết hợp từ trạm bơm Đa Vẹt đến Đồi Côn xã Hoạt Giang, huyện Hà Trung (giai đoạn 1).</t>
  </si>
  <si>
    <t>Kiên cố hoá kênh dẫn trạm bơm Đông Thôn xã Yên Dương</t>
  </si>
  <si>
    <t>Yên Dương</t>
  </si>
  <si>
    <t>BQL DA ĐTXD huyện</t>
  </si>
  <si>
    <t>Thi công đạt 60% khối lượng</t>
  </si>
  <si>
    <t>2158/QĐ ngày 29/5/2024</t>
  </si>
  <si>
    <t>3161/QĐ ngày 19/8/2024</t>
  </si>
  <si>
    <t>Nâng cấp hệ thống thủy lợi trạm bơm Đồng Côi xã Hà Lĩnh</t>
  </si>
  <si>
    <t>Thi công đạt 10% khối lượng</t>
  </si>
  <si>
    <t>2144/QĐ ngày 28/5/2024</t>
  </si>
  <si>
    <t xml:space="preserve">Hỏng van cấp nước </t>
  </si>
  <si>
    <t xml:space="preserve">Nứt đáy 12 m, nứt mặt đạp 7m </t>
  </si>
  <si>
    <t xml:space="preserve">Đập Bai Đao 1 (Vành) </t>
  </si>
  <si>
    <t xml:space="preserve">Đập Hón Lung </t>
  </si>
  <si>
    <t>Đập Cây Sung</t>
  </si>
  <si>
    <t>Đập Đồng Mỏ</t>
  </si>
  <si>
    <t>Đập Đồng Bướm</t>
  </si>
  <si>
    <t xml:space="preserve">Đập Ná Nọi </t>
  </si>
  <si>
    <t>Đập chứa nước Hón Khủn</t>
  </si>
  <si>
    <t>Đập Phai Pựa</t>
  </si>
  <si>
    <t>Xã Bát Mọt</t>
  </si>
  <si>
    <t>Hư hỏng cửa xả và cống thoát nước</t>
  </si>
  <si>
    <t>TL2023</t>
  </si>
  <si>
    <t>THÔNG TIN HIỆN TRẠNG ĐẬP, HỒ CHỨA THỦY LỢI HƯ HỎNG NẶNG, CÓ NGUY CƠ MẤT AN TOÀN</t>
  </si>
  <si>
    <t>(Kèm theo Công văn số:          /SNN&amp;PTNT-TL ngày      /     /2024 của Sở Nông nghiệp và PTNT Thanh Hóa)</t>
  </si>
  <si>
    <t>Mương Đồng Thành</t>
  </si>
  <si>
    <t>Mương Phai Khoong - Hón Na</t>
  </si>
  <si>
    <t>Mương Hón Lung</t>
  </si>
  <si>
    <t>Mương Đắn</t>
  </si>
  <si>
    <t>SL2022</t>
  </si>
  <si>
    <t>Vai đập bị hư hỏng do hệ thống đường làm ảnh hưởng, kênh đầu tuyến bị mố cầu đè lên</t>
  </si>
  <si>
    <t>TL2022</t>
  </si>
  <si>
    <t>Xói mái đập, bể tiêu năng bị hư hỏng</t>
  </si>
  <si>
    <t>Trạm bơm điện làng Sùng</t>
  </si>
  <si>
    <t>Hồ Mùn</t>
  </si>
  <si>
    <t>Bị vỡ 20m mương</t>
  </si>
  <si>
    <t>Mương đập Rông</t>
  </si>
  <si>
    <t>Hồ Đồng Cả</t>
  </si>
  <si>
    <t>TL2021</t>
  </si>
  <si>
    <t>Đang được Sở Kế hoạch và Đầu tư thẩm định Báo cáo đề xuất chủ trương đầu tư tại Văn bản số 341/SKHĐT-KTNN ngày 16/01/2024</t>
  </si>
  <si>
    <t>Thân hồ, bờ đập đất, cống lấy nước bằng cống gỗ, tràn xã lũ tạm bợ</t>
  </si>
  <si>
    <t>Hồ Hòa Phú</t>
  </si>
  <si>
    <t xml:space="preserve">Hồ Đập 6/1 </t>
  </si>
  <si>
    <t>Hồ Ông Hoạt</t>
  </si>
  <si>
    <t xml:space="preserve">Hồ Đập Lăng </t>
  </si>
  <si>
    <t xml:space="preserve">Hồ Hón Cạn </t>
  </si>
  <si>
    <t xml:space="preserve">Hồ Sồng Sồng </t>
  </si>
  <si>
    <t>Hồ Quấng</t>
  </si>
  <si>
    <t>Trạm bơm tiêu bầu Ông Học xã Quảng Phú, huyện Thọ Xuân</t>
  </si>
  <si>
    <t>xã Quảng Phú</t>
  </si>
  <si>
    <t>UBND huyện Thọ Xuân</t>
  </si>
  <si>
    <t>Xây dựng mới nhà trạm bơm, lắp đặt mới hệ thống
máy bơm phục vụ tiêu úng cho khoảng 200ha. Xây dựng hệ thống đường dây và trạm biến áp phục vụ trạm bơm, các hạng mục khác phục vụ vận hành trạm bơm</t>
  </si>
  <si>
    <t>tháng 03/2024 đến tháng 12/2024</t>
  </si>
  <si>
    <t>Số: 6198 /QĐ-UBND</t>
  </si>
  <si>
    <t>Trạm bơm tiêu Nổ Đào xã Trường Xuân, huyện Thọ Xuân</t>
  </si>
  <si>
    <t>xã Xuân Minh</t>
  </si>
  <si>
    <t>Xây dựng mới nhà trạm bơm, lắp đặt mới hệ thống máy
bơm phục vụ tiêu úng cho 300ha đất. Xây dựng hệ thống đường dây và trạm biến
áp phục vụ trạm bơm và các hạng mục khác phục vụ vận hành trạm bơm</t>
  </si>
  <si>
    <t>Số: 5726 /QĐ-UBND</t>
  </si>
  <si>
    <t xml:space="preserve">Hồ Rủn. </t>
  </si>
  <si>
    <t>Hồ Chẩm Khê</t>
  </si>
  <si>
    <t>Ổ khóa và bộ tời</t>
  </si>
  <si>
    <r>
      <t xml:space="preserve">- Tổng số hồ bị hư hỏng xuống cấp sau mùa lũ 2024 là 84 hồ, trong đó: số hồ đã được bố trí vốn để sửa chữa, nâng cấp là </t>
    </r>
    <r>
      <rPr>
        <sz val="10"/>
        <color rgb="FFFF0000"/>
        <rFont val="Times New Roman"/>
        <family val="1"/>
      </rPr>
      <t>42 hồ</t>
    </r>
    <r>
      <rPr>
        <sz val="10"/>
        <rFont val="Times New Roman"/>
        <family val="1"/>
      </rPr>
      <t>, trong đó có 34 hồ đang triển khai thi công; số hồ chưa được bố trí vốn là 42 hồ.
- Số hồ bị hư hỏng xuống cấp trước lũ năm 2024 đã được sửa chữa, nâng câp xong là 16 hồ (gồm các hồ: Đá Kẽn, Hón Rứa, huyện Vĩnh Lộc; Thạch An, Vụng Cầu, huyện Cẩm Thủy, Ma Mân, Eo Chùa, huyện Thạch Thành; Bai Cô, Xuân Minh, huyện Ngọc Lặc; Quyết Tâm, Ngọc Sớm, huyện Như Thanh; Đồng Hâm, Đồng Giang, Bừa Rằm, huyện Như Xuân, hồ Quấng, huyện Triệu Sơn; Cửa Trát, Cây Quýt, huyện Thọ Xuân)</t>
    </r>
  </si>
  <si>
    <t>Ngân sách tỉnh hỗ trợ, ngân sách huyện và các nguồn huy
động hợp pháp khác</t>
  </si>
  <si>
    <t>Đập mương Suối Long</t>
  </si>
  <si>
    <t>Đập Tó Chọ</t>
  </si>
  <si>
    <t>Xã Nam Tiến</t>
  </si>
  <si>
    <t>Xã Trung Thành</t>
  </si>
  <si>
    <t>Đập, mương Lè bản Chiềng, xã Mường Mìn</t>
  </si>
  <si>
    <t>Đập, mương Cha Lun, bản Xộp Huối, xã Na Mèo</t>
  </si>
  <si>
    <t>Thay thế, nâng cấp các máy bơm do Công ty TNHH MTV Sông Chu quản lý (Giai đoạn 2024)</t>
  </si>
  <si>
    <t xml:space="preserve">Quyết định số 1103/QĐ-SC ngày 04/8/20203 </t>
  </si>
  <si>
    <t>Trạm bơm Chuế Cầu</t>
  </si>
  <si>
    <t>Xã Yến Sơn, huyện Hà Trung</t>
  </si>
  <si>
    <t xml:space="preserve">Xây nhà máy mới </t>
  </si>
  <si>
    <t>Ngày khởi công theo hợp đồng: 01/10/2024.    Ngày hoàn thành theo hợp đồng: 31/12/2024</t>
  </si>
  <si>
    <t>Phòng chống thiên tai</t>
  </si>
  <si>
    <t>Xã Cẩm Tân</t>
  </si>
  <si>
    <t>Từ nguồn vốn an toàn hồ đập</t>
  </si>
  <si>
    <t>VI,12,1</t>
  </si>
  <si>
    <t>VI,12,2</t>
  </si>
  <si>
    <t>VI,12,3</t>
  </si>
  <si>
    <t>VI,12,4</t>
  </si>
  <si>
    <t>VI,12,5</t>
  </si>
  <si>
    <t>VI,13,6</t>
  </si>
  <si>
    <t>Kênh B2A</t>
  </si>
  <si>
    <t>Kênh bị sạt lở và đổ 160 m; Kênh dẫn bị bồi lắng  450 m³ bùn đất, rác</t>
  </si>
  <si>
    <t>Kênh bị sạt lở và đổ 160 m</t>
  </si>
  <si>
    <t>Xây thực và trát lai bằng gạch đặc, bổ sung thêm thanh giằng 3m/1 thanh giằng đoạn bị đổ gãy và nạo vét toàn bộ tuyến mương.</t>
  </si>
  <si>
    <t>Tấm lát  bị hư hỏng sụt lún</t>
  </si>
  <si>
    <t>Sửa chữa thay thế</t>
  </si>
  <si>
    <t>Mương tiêu cấp I</t>
  </si>
  <si>
    <t>Bê tông hóa</t>
  </si>
  <si>
    <t>Mương đất bị sạt lỡ làm ách tắc</t>
  </si>
  <si>
    <t>xói phần đất đắp gia cố tường cánh</t>
  </si>
  <si>
    <t>SL2024</t>
  </si>
  <si>
    <t>+ Tràn xả lũ gồm 4 cửa cống, khẩu diện 1 cửa (b*h*l)= (3,25*1,0*14,82)m. Hiện tại bị bồi lấp cả 4 cửa cống với chiều dày từ d= 30cm.
+ Thượng lưu tràn xả lũ với chiều dài L= 30m, có mặt cắt ngang như sau: b = 16,0m; h= 1,6m; m = 1,0. Hiện tại: Thượng lưu bị lồi lấp với chiều dày từ d= (25 -:- 35)cm.</t>
  </si>
  <si>
    <t>Cao trình đáy cống cao nên về cuối vụ chiêm xuân và đầu vụ mùa thường phải dùng bơm điện bơm nước dẫn vào cống</t>
  </si>
  <si>
    <t>Sửa chữa, nâng cấp</t>
  </si>
  <si>
    <t xml:space="preserve">Đập mương Hang Cáu </t>
  </si>
  <si>
    <t>Hỏng cửa xả, mương bị rò rỉ đáy 300m</t>
  </si>
  <si>
    <t>Đập Ta Cô</t>
  </si>
  <si>
    <t>Đập Lọng Đám</t>
  </si>
  <si>
    <t>Đập Nà Khấu Mốc</t>
  </si>
  <si>
    <t>Đập Nà Mờn</t>
  </si>
  <si>
    <t>Đập Nà Đứa</t>
  </si>
  <si>
    <t>Đập mương Sôm</t>
  </si>
  <si>
    <t>Đập mương Co Dồm</t>
  </si>
  <si>
    <t>Hư hỏng mặt đập</t>
  </si>
  <si>
    <t>Mái đập chưa được gia cố, cống lấy nước bị hở</t>
  </si>
  <si>
    <t>Đập Văn Giáo</t>
  </si>
  <si>
    <t>Đập Cây Sơn trên kênh tiêu Xuân Bảng</t>
  </si>
  <si>
    <t>Đập Bái Thượng</t>
  </si>
  <si>
    <t>Đập dâng nước trên kênh tiêu Trung Thanh</t>
  </si>
  <si>
    <t xml:space="preserve">Đập điều tiết tại K3+770 và K3+775 trên kênh B7/10a </t>
  </si>
  <si>
    <t>Đập dâng nước TB Phú Cường</t>
  </si>
  <si>
    <t>Đập Bai Tộ thuộc hệ thống hồ Cống Khê</t>
  </si>
  <si>
    <t>Đập Minh Hòa</t>
  </si>
  <si>
    <t>Đập Hang Trâu</t>
  </si>
  <si>
    <t>Đập Bai Điền</t>
  </si>
  <si>
    <t>Đập Tra</t>
  </si>
  <si>
    <t>Đập Tén Tằn</t>
  </si>
  <si>
    <t>Đập Poom Buôi</t>
  </si>
  <si>
    <t>Cống Hợp</t>
  </si>
  <si>
    <t xml:space="preserve"> Cống Ba Gồ</t>
  </si>
  <si>
    <t xml:space="preserve"> Cống Tứ Dân</t>
  </si>
  <si>
    <t xml:space="preserve"> Cống Yên Mỹ</t>
  </si>
  <si>
    <t xml:space="preserve">Cống Quảng Châu </t>
  </si>
  <si>
    <t>Đường dây điện xuống cấp, máy móc hư hỏng</t>
  </si>
  <si>
    <t>Đường ống bơm + cút + Van mồi chân không loại D300; bị o xi hóa, hư hỏng. Kênh dẫn bồi lắng, nhà xưởng xuống cấp.</t>
  </si>
  <si>
    <t xml:space="preserve"> Đường dây 0,4KV TB Ninh Khang xuống cấp</t>
  </si>
  <si>
    <t>Bể xả rò rỉ; Van mồi máy số 5 thủng nhiều; Ông hút máy số 5 thủng nhiều. Bi bơm máy số 4+5 kêu; Mô tơ ra vào cẩu trục không hoạt động.</t>
  </si>
  <si>
    <t>At tô mát 800A, nắp bê 7 máy hỏng</t>
  </si>
  <si>
    <t>Trạm bơm Thọ Thanh</t>
  </si>
  <si>
    <t xml:space="preserve"> Trạm bơm Tổ Rồng</t>
  </si>
  <si>
    <t>Trạm bơm tưới Ngọc Lạp</t>
  </si>
  <si>
    <t>2 tổng bơm đã xuống cấp,nhiều vị trí tiếp xúc bị mài mòn.</t>
  </si>
  <si>
    <t>Trạm bơm Dân Ái</t>
  </si>
  <si>
    <t>Trạm bơm Thiệu Hòa</t>
  </si>
  <si>
    <r>
      <rPr>
        <b/>
        <sz val="12"/>
        <color theme="1"/>
        <rFont val="Times New Roman"/>
        <family val="1"/>
      </rPr>
      <t>Tổ máy bơm số 1</t>
    </r>
    <r>
      <rPr>
        <sz val="12"/>
        <color theme="1"/>
        <rFont val="Times New Roman"/>
        <family val="1"/>
      </rPr>
      <t xml:space="preserve">: Ống bơm cửa xã fi 450 – fi 500 x 600 han rỉ thủng đã hàn vá;02 vòng bi động cơ điện có hiện tượng kêu cơ khí;  02 vòng bi đỡ trục trung gian máy bơm có hiện tượng tiếng kêu cơ khí; Bạc cao su trên dưới đỡ trục máy bơm có hiện tượng mòn. </t>
    </r>
    <r>
      <rPr>
        <b/>
        <sz val="12"/>
        <color theme="1"/>
        <rFont val="Times New Roman"/>
        <family val="1"/>
      </rPr>
      <t>Tổ máy bơm số 2:</t>
    </r>
    <r>
      <rPr>
        <sz val="12"/>
        <color theme="1"/>
        <rFont val="Times New Roman"/>
        <family val="1"/>
      </rPr>
      <t xml:space="preserve"> Ống bơm cửa xả fi500x102mx5ly han rỉ thủng đã hàn vá; 02 vòng bi đỡ trục trung gian máy bơm có hiện tượng tiếng kêu cơ khí; Bảng đấu dây đầu cực động cơ 37kw phíp cách điện bị phong hóa. </t>
    </r>
    <r>
      <rPr>
        <b/>
        <sz val="12"/>
        <color theme="1"/>
        <rFont val="Times New Roman"/>
        <family val="1"/>
      </rPr>
      <t>Tổ máy bơm số 3</t>
    </r>
    <r>
      <rPr>
        <sz val="12"/>
        <color theme="1"/>
        <rFont val="Times New Roman"/>
        <family val="1"/>
      </rPr>
      <t xml:space="preserve">: Ống bơm cửa xả  f 500 x 1,02m han rỉ có hiện tượng thủng phần ngập nước; Ống bơm côn F450-500x0,6mx5ly han rỉ có hiện tượng thủng phần ngập nước. </t>
    </r>
    <r>
      <rPr>
        <b/>
        <sz val="12"/>
        <color theme="1"/>
        <rFont val="Times New Roman"/>
        <family val="1"/>
      </rPr>
      <t>Tổ máy bơm số 4</t>
    </r>
    <r>
      <rPr>
        <sz val="12"/>
        <color theme="1"/>
        <rFont val="Times New Roman"/>
        <family val="1"/>
      </rPr>
      <t>: Ống bơm cửa xả  f 500 x 1,02m</t>
    </r>
  </si>
  <si>
    <t>han rỉ có hiện tượng thủng phần ngập nước; Ống bơm côn F450-500x0,6mx5ly han rỉ có hiện tượng thủng phần ngập nước. Tổ máy bơm số 5: Động cơ điện 37 kw khi vận hành bơm tiêu trong thời gian dài nóng, dòng điện tăng; Ống bơm cửa xả f 450 - f 500 x 600  han rỉ thủng châm kim phần ngập nước; 02 vòng bi động cơ điện 37kw có hiện tượng tiếng kêu cơ khí. Tổ máy bơm số 6: Ống bơm cửa xả f500x1,02m han rỉ có hiện tượng thủng châm kim phần ngập nước.</t>
  </si>
  <si>
    <t>Thay thế vật tư, phụ tùng các tổ máy bơm.</t>
  </si>
  <si>
    <t>Trạm bơm Thái Bình</t>
  </si>
  <si>
    <t>Thay thế phụ tùng, vật tư</t>
  </si>
  <si>
    <t>Trạm bơm Thái Sơn</t>
  </si>
  <si>
    <t>Thay thế vật tư, phụ tùng các tổ máy bơm; thay mới hệ thống đường dây điện ánh sáng làm việc, vận hành, bảo vệ trạm bơm</t>
  </si>
  <si>
    <t>Trạm bơm Thái Ninh mới</t>
  </si>
  <si>
    <t>Trạm bơm Thiệu Dương</t>
  </si>
  <si>
    <t>Vật tư, phụ tùng 5 tổ máy bơm hư hỏng xuống cấp</t>
  </si>
  <si>
    <t>Trạm bơm Đông Thịnh</t>
  </si>
  <si>
    <t>Trạm bơm Đồng Nhâm</t>
  </si>
  <si>
    <t>Trạm bơm Bãi Tây</t>
  </si>
  <si>
    <t>Trạm bơm Châu Văn</t>
  </si>
  <si>
    <t>Trạm bơm Cầu Cảnh</t>
  </si>
  <si>
    <t>Trạm bơm Đông Nam</t>
  </si>
  <si>
    <t>Trạm bơm B4/10</t>
  </si>
  <si>
    <t xml:space="preserve">Trạm bơm Bắc Hồ Rủn </t>
  </si>
  <si>
    <t>Trạm bơm Nam Hồ Rủn</t>
  </si>
  <si>
    <t>Trạm bơm Đông Yên</t>
  </si>
  <si>
    <t>Trạm bơm Đông Phú 1</t>
  </si>
  <si>
    <t>Trạm bơm Đông Phú 2</t>
  </si>
  <si>
    <t>Trạm bơm Đồng Bông</t>
  </si>
  <si>
    <t>Trạm bơm Côn Cương</t>
  </si>
  <si>
    <t>Trạm bơm Bến Sen</t>
  </si>
  <si>
    <t>Trạm bơm Cẩm Tân 1</t>
  </si>
  <si>
    <t>Bồi lắng bể hút</t>
  </si>
  <si>
    <t>Nạo vét bể hút</t>
  </si>
  <si>
    <t>Trạm bơm Cẩm Tân 2</t>
  </si>
  <si>
    <t>Cửa vào bể hút bị bồi lấp</t>
  </si>
  <si>
    <t>Nạo vét bồi lắng cửa vào, kênh dẫn, bể hút</t>
  </si>
  <si>
    <t>Trạm bơm Cẩm Giang I</t>
  </si>
  <si>
    <t>Trạm bơm Cẩm Giang 2</t>
  </si>
  <si>
    <t>Kênh dẫn bị bồi lấp với khối lượng lớn</t>
  </si>
  <si>
    <t>Nạo vét bể hút và kênh dẫn</t>
  </si>
  <si>
    <t>TB Cẩm Sơn</t>
  </si>
  <si>
    <t>TB Cẩm Bình</t>
  </si>
  <si>
    <t>Sau mùa lũ nước sông dâng cao làm bồi lắng bể hút</t>
  </si>
  <si>
    <t>Trạm bơm Vọng Thuỷ</t>
  </si>
  <si>
    <t>Trạm bơm tiêu Hón Sâm</t>
  </si>
  <si>
    <t>Trạm bơm tăng áp số 1</t>
  </si>
  <si>
    <t>Trạm bơm Bình Sơn</t>
  </si>
  <si>
    <t xml:space="preserve"> Trạm bơm Bãi Tây</t>
  </si>
  <si>
    <t>Trạm bơm Cầu Vương</t>
  </si>
  <si>
    <t>Trạm bơm Bắc Hồ Rủn</t>
  </si>
  <si>
    <t>Trạm bơm Quảng Tâm</t>
  </si>
  <si>
    <t>Trạm bơm Văn Cường (cấp vật tư)</t>
  </si>
  <si>
    <t>Trạm bơm Bái Tê</t>
  </si>
  <si>
    <t xml:space="preserve">Trạm bơm Quảng Tâm </t>
  </si>
  <si>
    <t>Trạm bơm tưới Lan Châu Nông Trường</t>
  </si>
  <si>
    <t>Trạm bơm tiêu Đô Trình An Nông</t>
  </si>
  <si>
    <t>Trạm bơm tiêu Đồng Lợi</t>
  </si>
  <si>
    <t>Trạm bơm Cồn Trung An Nông</t>
  </si>
  <si>
    <t>Trạm bơm tưới C3/6 Thọ Dân</t>
  </si>
  <si>
    <t>Trạm bơm tưới Núi Rựa Minh Sơn</t>
  </si>
  <si>
    <t>Trạm bơm tưới Thọ Tân1</t>
  </si>
  <si>
    <t>Trạm bơm tiêu Hoàng Đồng</t>
  </si>
  <si>
    <t>Trạm bơm tiêu Thái Yên Thái Hòa</t>
  </si>
  <si>
    <t>Trạm bơm tiêu Xuân Thọ</t>
  </si>
  <si>
    <t xml:space="preserve">Trạm bơm tiêu Ấp Cẩm </t>
  </si>
  <si>
    <t>Trạm bơm tiêu Ninh Phong</t>
  </si>
  <si>
    <t>Trạm bơm tiêu Ngọc Thức</t>
  </si>
  <si>
    <t>Trạm bơm tiêu Sơn Cương</t>
  </si>
  <si>
    <t>Trạm bơm đuôi N6/15 Đồng Lợi</t>
  </si>
  <si>
    <t>Trạm bơm Thái hòa 2</t>
  </si>
  <si>
    <t>Trạm bơm Vân Sơn 1</t>
  </si>
  <si>
    <t>Trạm bơm Dân lực 2</t>
  </si>
  <si>
    <t xml:space="preserve">Trạm bơm Quảng Thọ </t>
  </si>
  <si>
    <t>Trạm bơm Quảng Hùng</t>
  </si>
  <si>
    <t>Trạm bơm Quảng Phúc</t>
  </si>
  <si>
    <t>Trạm bơm Thắng Phú</t>
  </si>
  <si>
    <t>Trạm bơm Quảng Văn</t>
  </si>
  <si>
    <t>Trạm bơm Quảng Hợp 4</t>
  </si>
  <si>
    <t>Trạm bơm tưới Quảng Ngọc 1 (Quảng Xương)</t>
  </si>
  <si>
    <t>Trạm bơm Liên Minh</t>
  </si>
  <si>
    <t>Bổ sung 90 lít dầu  BP Turbinol X46</t>
  </si>
  <si>
    <t>Nạo vét hết bùn bồi lắng</t>
  </si>
  <si>
    <t xml:space="preserve">Trạm bơm Sơn Bình </t>
  </si>
  <si>
    <t>Trạm bơm Tây Hưong</t>
  </si>
  <si>
    <t xml:space="preserve">Trạm bơm Kim Hưng </t>
  </si>
  <si>
    <t xml:space="preserve">Trạm bơm tiêu Mã Nứa </t>
  </si>
  <si>
    <t>Kênh Đồng Minh</t>
  </si>
  <si>
    <t>Kênh Bái Xuân</t>
  </si>
  <si>
    <t>Kênh Phúc Khang</t>
  </si>
  <si>
    <t>Kênh Cổ Điệp</t>
  </si>
  <si>
    <t>Kênh Văn Hanh</t>
  </si>
  <si>
    <t xml:space="preserve">Kênh Tân Phúc </t>
  </si>
  <si>
    <t>Hỏng tuyến kênh dài 300 m</t>
  </si>
  <si>
    <t>Hỏng tuyến kênh dài 400 m</t>
  </si>
  <si>
    <t>Mương tưới cấp I</t>
  </si>
  <si>
    <t xml:space="preserve">Nạo vét bãi bồi thượng lưu âu thuyền và cống 7 cửa </t>
  </si>
  <si>
    <t>Nạo vét bùn đất bồi lắng đến mặt cắt thiêt kế</t>
  </si>
  <si>
    <t>Bùn đất bồi lắng trên mái kênh với chiều rộng trung bình từ (1,0 -:- 2,5)m; chiều cao trung bình từ (0,6 -:- 1,0)m</t>
  </si>
  <si>
    <t xml:space="preserve">Đào vét bùn đất </t>
  </si>
  <si>
    <t>Kênh dẫn sau tràn xả lũ hồ Sậy</t>
  </si>
  <si>
    <t>Lòng kênh bị bồi lấp với chiều dày từ d= (50 -:- 80)cm</t>
  </si>
  <si>
    <t xml:space="preserve">Nạo vét bùn đất bồi lắng </t>
  </si>
  <si>
    <t>Đào đất bóc phong hóa từ cao trình +18,00m đến cao trình +23.96m và tạo mái m= 1.35. Đúc tấm BTCT ĐS M250 đá 1x2 TC với KT (60*60*10)cm có trừ lỗ đường kính d= 30cm để trồng cỏ. Đổ BTCT khung dầm dọc và ngang M250 đá 1x2 TC với KT(15*20)cm. Sau đó lát tấm BTĐS KT (60*60*10)cm vào các khung dầm.</t>
  </si>
  <si>
    <t xml:space="preserve">Bùn đất bồi lắng với chiều dầy từ (20 -:- 30)cm gây cản trở dòng chảy. </t>
  </si>
  <si>
    <t xml:space="preserve">phần mái trong kênh chính chưa được gia cố nên phần đất mái kênh bị sạt trượt và đang có xu hướng phát triển thêm. </t>
  </si>
  <si>
    <t xml:space="preserve">Bến rửa tại K2+800H gồm 16 bậc; 10 bậc phía dưới được xây bằng đá hộc bị hư hỏng hoàn toàn.
</t>
  </si>
  <si>
    <t>Bến rửa tại K4+060H gồm 13 bậc trong đó: 07 bậc dưới xây bằng đá và bị hư hỏng hoàn toàn
.</t>
  </si>
  <si>
    <t>hệ thống kênh đường ống Thường Xuân đoạn từ K3+895 -:- K3+905</t>
  </si>
  <si>
    <t xml:space="preserve"> - Bơm nước thường xuyên 14 nhà van để bảo dưỡng van chặn, van cấp và vệ sinh môi trường và vệ sinh công nghiệp trong các nhà van (bơm định kỳ 6 lần/năm).
 - Thay thế các trục ty và hệ bánh răng quả rứa của các van chặn; trục ty của van cấp thuộc các nhà van thường xuyên vận hành bằng các trục ty chống gỉ  inox 203</t>
  </si>
  <si>
    <t xml:space="preserve"> kênh đất. mái trong kênh chính bị sạt, trượt, tạo thành cung trượt lớn với chiều dài L= 30m. Qua quá trình kiểm tra, theo dõi thì tại vị trí này cung sạt đang ổn định, không bị phát triển thêm. </t>
  </si>
  <si>
    <t xml:space="preserve"> kênh đất. mái trong kênh chính bị sạt, trượt tạo thành cung trượt lớn với chiều dài L=30m, Hiện tại: Bờ kênh cách mép đường giao thông là 30cm và trên mái trong có nhiều vết nứt dọc theo mái và đang có xu hướng phát triển thêm. </t>
  </si>
  <si>
    <t xml:space="preserve"> Bến rửa tại K3+180H gồm 18 bậc; KT 1 bậc (L*B*H)= (3,5*0,3*0,25)m, trong đó:
+ 08 bậc phía dưới được xây bằng đá hộc bị hư hỏng hoàn toàn</t>
  </si>
  <si>
    <t xml:space="preserve">Kênh bị nứt đáy và vị trí tiếp giáp giữa tường kênh và đáy kênh gây rò rỉ nước làm sạt, trượt mái bờ kênh. </t>
  </si>
  <si>
    <t>Kênh N1 Ngọc Phụng đoạn từ K0+200 -:- K0+300</t>
  </si>
  <si>
    <t xml:space="preserve"> chẹm bê tông bị nứt vỡ nhiều vị trí, từ đó làm tổn thất cột nước để tưới về vùng đuôi kênh.</t>
  </si>
  <si>
    <t xml:space="preserve">Kênh bị nứt đáy, vị trí tiếp giáp giữa tường kênh và đáy kênh gây rò rỉ nước làm sạt, trượt mái bờ kênh. </t>
  </si>
  <si>
    <t xml:space="preserve"> lòng kênh bị bùn đất bồi lấp với chiều dày d= (20 -:- 25)cm</t>
  </si>
  <si>
    <t xml:space="preserve"> lòng kênh bị bùn đất bồi lắng lên mái kênh. Cụ thể :
+ Đoạn từ K7+100-:-K8+500H Kênh lát đá khan, trên lát 3 hàng tấm BTĐS KT(60x60x6)cm. Hiện tại bị bồi lắng bùn đất giữa mái dạng ba lô với chiều dài L=1400m
+ Đoạn từ K9+300-:-K9+360H: Bãi bồi dài L=60m, từ đáy lên hàng tấm thứ 5</t>
  </si>
  <si>
    <t xml:space="preserve"> mái ngoài bờ kênh hiện tại bị sạt trượt với chiều dài 2 khung sạt là 10m và 12m, sâu xuống trung bình 1,25m</t>
  </si>
  <si>
    <t xml:space="preserve">
 mái ngoài bờ kênh hiện tại bị sạt trượt với chiều 15m.</t>
  </si>
  <si>
    <t xml:space="preserve"> kênh Chính đoạn từ K18+100-:-K18+112T</t>
  </si>
  <si>
    <t xml:space="preserve"> mái ngoài bờ kênh bị sạt trượt sâu 2,0m (từ đáy ao đến mặt bờ kênh) bờ kênh hiện tại bị sạt vào sát khóa mái.</t>
  </si>
  <si>
    <t>Kênh Nam:
+ Tại vị trí K2+800-:-K2+830H kênh được gia cố mái trong bằng tấm lát BTĐS lắp ghép 7 hàng tấm, trên đổ khóa mái bê tông tại chỗ, mái ngoài bờ kênh tiếp giáp với ao. Hiện tại mái ngoài bờ kênh bị sạt trượt 0,8-:-1,0m sâu vào bờ kênh.</t>
  </si>
  <si>
    <t>Kênh C6:
Đoạn từ K2+900-:-K3+00H(L=100m); K3+020-:-K3+100H(L=80m) mái kênh lát 8 hàng tấm BTĐS, khóa mái đổ bê tông tại chỗ. Hiện tại nước thấm ra chân mái ngoài phần cơ thứ 1</t>
  </si>
  <si>
    <t>Kênh C6:
Đoạn từ K3+00-:-K3+020H(L=20m) mái kênh lát 8 hàng tấm BTĐS, khóa mái đổ bê tông tại chỗ. Hiện tại nước chảy trong, thành dòng ra chân mái ngoài (chân mái ngoài giáp vườn nhà dân).</t>
  </si>
  <si>
    <t>Kênh C2:
Kênh tưới C2 có chiều dài L = 3180m đảm nhiệm tưới cho diện tích của các xã Xuân Hưng, Xuân Sinh. Kênh đã được kiên cố hóa bằng kênh hộp đổ bê tông. Hiện tại đoạn từ K0+300 ÷ K1+700 lòng kênh bị bồi lắng bởi phù sa, bùn đất với chiều dày trung bình là (15 ÷ 20)cm.</t>
  </si>
  <si>
    <t xml:space="preserve"> Kênh C2/1A:
Đoạn từ K1+480 ÷ K1+495H (L=15m) mái ngoài bờ kênh bị sạt trượt chiều dài L=15m, sạt vào bờ trung bình 1,5m; sâu xuống 2,5m.</t>
  </si>
  <si>
    <t>Kênh C1/1A:
Hiện tại vị trí K0+270-:-K0+295H (L=25m): Mái kênh lát 1 hàng tấm KT(80×60×6)cm bằng bê tông đúc sẵn, khóa mái bê tông đúc sẵn KT(20+20)×120×8cm. Hiện tái mái ngoài bờ kênh bị sạt trượt với chiều dài L=25m, sạt cách mép ngoài bờ kênh 2m.</t>
  </si>
  <si>
    <t>Kênh C4
-  Đoạn từ K0+060-:-K0+066H(L=6m): Hiện tại mái ngoài bờ kênh bị sạt phần đất chiều dài L=6m
-  Đoạn từ K0+120-:-K0+140(T+H)(L=20m): Hiện tại mái ngoài bờ kênh bị sạt phần đất chiều dài L=20m
-  Đoạn từ K0+198-:-K0+220T(L=22m): Hiện tại mái ngoài bờ kênh bị sạt phần đất chiều dài L=22m</t>
  </si>
  <si>
    <t>Kênh C3:
Đoạn từ K1+780-:-K1+795H (L=15m) bờ kênh bị sụt lún gây rò rỉ nước ra mái ngoài</t>
  </si>
  <si>
    <t>Kênh C8:
Đoạn từ K0+050-:-K0+100T (L=50m): Hiện tại phần đất bờ kênh bị sạt trượt chiều dài L=50m, sâu xuống 0,8m.</t>
  </si>
  <si>
    <t>Kênh tiêu Đồng Nẫn:
Kênh tiêu Đồng Nẫn có chiều dài 600m là kênh  đất , kênh tiêu cho diện tích nông nghiệp của xã Thọ Lộc. Hiện tại lòng kênh có chiều rộng từ 1,5 -:- 2,0m bị bồi lắng rất nhiền bùn, rác dày từ 20 -:- 30 cm. gây cản trở dòng chảy.</t>
  </si>
  <si>
    <t>Kênh tiêu Lộc Giang:
Kênh tiêu Lộc Giang có chiều dài 1700m là kênh đất , kênh tiêu cho diện tích nông nghiệp và khu dân sinh của các xã Nam Giang, Thọ Lộc và Xuân Phong.
Hiện tại lòng kênh có chiều rộng từ 1,0 -:- 2,0m bị bồi lắng rất nhiền bùn, rác dày từ 20 -:- 40 cm. gây cản trở dòng chảy.</t>
  </si>
  <si>
    <t>Kênh tiêu Cồn Vàng:
Kênh tiêu Cồn Vàng có chiều dài 800m là kênh đất , kênh tiêu cho diện tích nông nghiệp và khu dân sinh của xã Thọ Lộc
Hiện tại lòng kênh có chiều rộng từ 1,5 -:- 2,0m bị bồi lắng rất nhiền bùn, rác dày từ 20 -:- 40 cm. gây cản trở dòng chảy.</t>
  </si>
  <si>
    <t>Kênh tiêu Quang Sơn:
Kênh tiêu Quang Sơn có chiều dài 2500m, kênh được kiên cố đoạn từ K0+00-:-K0+600, đoạn còn lại là kênh đất , kênh tiêu cho diện tích nông nghiệp và khu dân sinh của xã Xuân Sinh. Hiện tại đoạn từ K1+00-:-K2+00 lòng bị bồi lắng bùn đất dày từ 15-:-25 cm gây cản trở dòng chảy.</t>
  </si>
  <si>
    <t>Kênh tiêu Hòa Giang:
Kênh tiêu Hòa Giang có chiều dài 2,5m, kênh tiêu cho diện tích 1500ha đất nông nghiệp và khu dân sinh của xã Xuân Hòa và Xuân Giang. Hiện tại đoạn từ K1+500-:-K2+500 lòng kênh bị bùn đất bồi lắng cục bộ gây ách tắc dòng chảy</t>
  </si>
  <si>
    <t>Kênh tiêu Sông Dừa:
Kênh tiêu Sông Dừa có chiều dài 3200m là kênh đất, có nhiệm vụ tiêu cho diện tích nông nghiệp và khu dân sinh các xã Xuân Hồng, Nam Giang, Xuân Phong
Hiện tại trên kênh đoạn từ K1+100-:-K2+100 ( trên địa bàn xã Xuân Phong ) lòng kênh có chiều rộng từ 8m-:-10m bị bồi lắng rất nhiền bùn, rác dày từ 40-:-60cm gây cản trở dòng chảy khi tiêu úng.</t>
  </si>
  <si>
    <t>Kênh tiêu Hồ Dùn:
Kênh tiêu Hồ Dùn có chiều dài 4700m. Kênh có nhiệm vụ tiêu úng cho 1.500ha diện tích đất canh tác và dân sinh của các xã: Thọ Lâm, Thọ Diên và Xuân Hưng. Kênh dẫn tiêu nước vào hệ thống tiêu Sông Hoàng
- Đoạn từ K0-:-K2+00 lòng kênh rộng từ (4,5-:-5,0)m. Độ bồi lắng lòng kênh ít và cục bộ, dòng chảy thuận, độ dốc lớn. Hai bên mái trong kênh thông thoáng.
- Đoạn từ K2+00-:-K4+700, lòng kênh rộng từ (4,0-:-4,5)m. Độ bồi lắng lòng kênh nhiều, từ (40-:-50)cm. Mái trong lòng kênh cây cối mọc nhiều nhất là các bụi tre, dãy tre kéo dài rũ xuống lòng kênh, gây ách tắc dòng chảy</t>
  </si>
  <si>
    <t>Kênh tiêu Yên Cư: 
Kênh tiêu Yên Cư có chiều dài 1500m là kênh đất , kênh tiêu cho diện tích nông nghiệp và khu dân sinh của xã Xuân Sinh. Hiện tại đoạn từ K0+00-:-K1+00 lòng kênh bị bồi lắng rất nhiều bùn, rác dày từ 20-:-30cm, hai bên mái trong kênh cây cỏ mọc nhiều rủ xuống lòng kênh gây cản trở dòng chảy.</t>
  </si>
  <si>
    <t>Kênh tiêu Xuân Trường:
Kênh có chiều rộng lòng từ 3,0 -:- 4,0m . Hiện tại đoạn từ  K0+00-:-K1+200 hai bên mái trong kênh cây cỏ mọc nhiều, lòng kênh bồi lắng bùn đất dày từ 30 -:- 50 cm gây cản trở dòng chảy</t>
  </si>
  <si>
    <t>Kênh tưới hồ Cửa Trát:
Đoạn từ K1+810-:-K2+710(L=900m) lòng kênh bị bồi lắng trung bình 15cm</t>
  </si>
  <si>
    <t>Kênh tưới hồ Cửa Trát:
Đoạn K0+850-:-K0+885(L=35m) đoạn kênh được đậy nắp, khi có mưa to đất trên đồi trôi xuống bối lắng trên nắp cống trung bình dày 60cm; lòng kênh bị bồi lắng 70cm.</t>
  </si>
  <si>
    <t>Kênh Chính:
Kênh Chính đoạn từ K6+710 -:- K6+746H(L=36m); K6+812-:-K6+920H(L=108m)  bị hư hỏng cụ thể như sau:
+ Đoạn từ K6+710 -:- K6+746H(L=36m) mái trong lát 6 hàng tấm bê tông đúc sẵn KT(0,6x0,6x0,06)m trên đổ bê tông khóa mái tại chỗ, chân khay bê tông KT(1,2x0,2x0,1)m, phía ngoài được gia cố cọc bê tông KT(0,1x0,1x1)m và dầm bê tông KT(0,2x0,4)cm bọc đầu cọc. Hiện tại  hàng tấm lát tương đối ổn định, chân dầm bị hẩng.
+ Đoạn từ K6+812-:-K6+920H(L=108m) dài L=108m mái trong lát 7 hàng tấm bê tông đúc sẵn KT(0,6x0,6x0,06)m trên đổ bê tông khóa mái tại chỗ, chân khay bê tông KT(1,2x0,2x0,1)m, phía ngoài được gia cố cọc bê tông KT(0,1x0,1x1)m và dầm bê tông KT(0,2x0,5)cm bọc đầu cọc. Hiện tại bị hư hỏng như sau:
- Đoạn từ K6+812-:-K6+836H(L=24m) 7 hàng tấm lát mái bị  sạt võng, chân dầm bị hẩng.
- Đoạn từ K6+836-:-K6+851H(L=15m) 7 hàng tấm lát mái ổn định, chân dầm bị hẩng.
- Đoạn từ K6+851-:-K6+878H(L=27m) 7 hàng tấm lát bị sạt trượt, tấm chân khay BTĐS bị xô nghiêng, chân dầm bê tông bị hư hỏng xô đẩy ra lòng kênh, chân dầm hẩng chân.
- Đoạn từ K6+878-:-K6+920H(L=42m) 7 hàng tấm lát mái ổn định, chân dầm bị hẩng.</t>
  </si>
  <si>
    <t xml:space="preserve"> Kênh Chính - hệ thống tưới Bái Thượng:
Đoạn từ K7+900-:-K7+920T(L=20m): Mái kênh được gia cố bằng tấm lát BTĐS KT(60×60×6)cm gồm 6 đến 8 hàng tấm, chân dầm BTĐS KT(120x20x10)cm, phần dưới lát đá. Hiện tại mái kênh bị hư hỏng cục bộ như sau:
* Đoạn từ K7+900-:-K7+905,4T(L=5,4m): Mái kênh phía trên được gia cố 8 hàng tấm BTĐS KT(60x60x6)cm, khóa mái bê tông đổ tại chỗ, chân khay được gia cố bằng dầm BTĐS KT(120x20x12)cm, mái dưới bằng đá hộc lát khan bị hư hỏng cụ thể như sau:
- Mái kênh bị tụt sạt, hư hỏng 8 hàng tấm giáp khóa mái với chiều dài L=4,8m (trong đó còn lại 15 tấm còn tốt), chân khay mái trên bị hư hỏng hoàn toàn với chiều dài L=4,8m. Phần đất xói sạt vào mái kênh sâu xuống 1,2m, sâu vào 1,3m
* Đoạn từ K7+913,8-:-K7+920T(L=6,2m): Mái kênh phía trên được gia cố 6 hàng tấm BTĐS KT(60x60x6)cm, khóa mái bê tông đổ tại chỗ, chân khay được gia cố bằng dầm BTĐS KT(120x20x12)cm, mái dưới bằng đá hộc lát khan bị hư hỏng cụ thể như sau:
- Mái kênh bị tụt sạt, hư hỏng 6 hàng tấm giáp khóa mái với chiều dài L=6,0m, chân khay mái trên bị hư hỏng. Khóa mái bê tông tại chỗ bị gãy vỡ hư hỏng chiều dài L=6,2m. Phần đất xói sạt vào mái kênh sâu xuống 1,3m, sâu vào 1,5m
</t>
  </si>
  <si>
    <t xml:space="preserve">Kênh Chính:
Kênh Chính đoạn từ K7+922-:-K7+961T(L=39m)
+ Đoạn từ K7+922-:-K7+961(L=39m) mái kênh được gia cố bằng tấm lát BTĐS KT(60×60×6)cm gồm 2 hàng tấm, chân dầm BTĐS KT(120x20x10)cm, phần dưới lát đá khan, hiện tại bị tụt sạt, chân khay bị gãy vỡ. Mái đá lát khan phía dưới bị bong lở với chiều dai theo mái L=2,4m).
</t>
  </si>
  <si>
    <t>Kênh Chính:
Kênh Chính đoạn từ K8+400-:-K8+411T(L=11m)
+ Đoạn từ K8+400-:-K8+411T(L=11m) mái kênh được gia cố phía trên bằng bê tông đổ tại chỗ và 3 hàng tấm lát BTĐS KT(60×60×6)cm, chân dầm BTĐS KT(120x20x10)cm, phần dưới lát đá khan. Hiện tại bị hư hỏng cục bộ như sau:
 + Đoạn từ K8+400-:-K8+404T(L=4m) cống tưới fi 20 vận hành bình thường. Phần mái kênh thượng lưu cống được gia cố bằng bê tông đổ tại chỗ, hiện tại bị hư hỏng tổng chiều dài L=4m.
+ Đoạn từ K8+407,4-:-K8+411T(L=3,6m) mái kênh được gia cố phía trên 3 hàng tấm BTĐS KT(60×60×6)cm, chân dầm BTĐS KT(120x20x10)cm, phần dưới lát đá khan. Hiện tại  phần mái kênh bị hư hỏng chiều dài L=3,6m</t>
  </si>
  <si>
    <t xml:space="preserve"> Kênh Chính
Kênh Chính đoạn từ K10+360-:-K10+400T; K10+450-:-K10+480T
+ Đoạn từ K10+360-:-K10+400T: Đoạn kênh Chính dẫn vào đầu mối cống C1A mái kênh được gia cố bằng bê tông tại chỗ, đá lát khan, khóa mái bê tông tại chỗ. Hiện tại:
- Đoạn từ K10+360-:-K10+363,6T(L=3,6m): Bến rửa bằng đá xây dài L=3,6m bị hư hỏng, 3 bậc trên còn lại bị nứt gãy.
- Đoạn từ K10+363,6-:-K10+369T(L=5,4m): Mái kênh được gia cố bằng bê tông đổ tại chỗ, hiện tại phần bê tông mái bị gãy nứt, chân mái bị hẩng.
- Đoạn từ K10+385,5-:-K10+390T(L=4,5m): Mái kênh gia cố bằng đá lát khan, hiện tại phần mái đá bị bong lốc, khóa mái bị hư hỏng L=4,5m.
+ Đoạn từ K10+450-:-K10+480T:  Mái kênh lát 9 hàng tấm BTĐS KT(60x60x6)cm, khóa mái bê tông tại chỗ, trong đó có 2 bến rửa bằng đá xây. Hiện tại:
- Đoạn từ K10+450-:-K10+454,3T(L=4,3m): Bến rửa chiều dài L=4,3m bị hư hỏng hoàn toàn.
- Đoạn từ K10+475-:-K10+480T(L=5m): Bến rửa chiều dài L=5m bị hư hỏng hoàn toàn.</t>
  </si>
  <si>
    <t xml:space="preserve">Kênh Chính:
Kênh Chính đoạn từ K10+630 -:- K10+642 T(L=12m)
+ Đoạn từ K10+630 -:- K10+642 T(L=12m), mái trong lát 9 hàng tấm bê tông đúc sẵn KT(0,6x0,6x0,06)m trên đổ bê tông khóa mái tại chỗ, chân mái lát gia cố dầm bê tông đúc sẵn KT(120×20×10)cm. Hiện tại tấm chân dầm bị bong lở, hư hỏng hoàn toàn. Phần mái kênh từ chân dầm xuống đáy kênh chưa được gia cố. Phần mái lát bị võng mái trong đó bị bong lở tụt sạt 3 hàng tấm giáp chân dầm.
</t>
  </si>
  <si>
    <t xml:space="preserve">Kênh Chính:
Kênh Chính đoạn từ K11+420-:-K11+450H (L=30m)
+ Đoạn từ K11+420-:-K11+427,2H(L=7,2m): Mái kênh bị tụt sạt, hư hỏng 7 hàng tấm giáp khóa mái với chiều dài L=7,2m. Phần đất xói sạt vào mái kênh.
+ Đoạn từ K11+450-:-K11+455,4H(L=5,4m): Mái kênh bị tụt sạt, hư hỏng 7 hàng tấm giáp khóa mái với chiều dài L=5,4m. Phần đất xói sạt vào mái kênh.
</t>
  </si>
  <si>
    <t xml:space="preserve">Kênh Chính:
Cống tưới fi 20 tại vị trí K12+940H  có kết cấu gạch xây, đá lát, bê tông, ống cống bê tông đúc sẵn. Hiện tại tường cánh phía thượng lưu, tường chắn, bể tiêu năng bằng đá xây bị hư hỏng. Ống cống bị thủng nhiều lỗ, gây lùng sạt phần đất bờ kênh phía trên lưng cống.
</t>
  </si>
  <si>
    <t xml:space="preserve">Kênh Chính:
Kênh Chính đoạn hạ lưu âu Bàn Thạch phía bờ hữu
+ Kênh Chính đoạn hạ lưu âu Bàn Thạch phía bờ hữu, mái kênh được gia cố bằng bê tông cốt thép. Hiện tại mái kênh bị bong tróc tạo thành các lỗ thủng nhỏ với kích thước (20×30)cm. Tổng chiều dài L=15m.
</t>
  </si>
  <si>
    <t xml:space="preserve"> Kênh Chính
Kênh Chính tại các vị trí K5+580H; K5+650H; K13+200H; K13+400H; K14+080T; K14+088; K16+900-:-K16+920T; K17+040H; hạ lưu mũi âu Bàn Thạch bị hư hỏng cụ thể từng đoạn như sau:
* Tại vị trí K5+580H(L=9m): Mái kênh lát 7 hàng tấm BTĐS KT(60x60x6)cm, khóa mái bê tông tại chỗ, chân khay được gia cố bằng dầm BTĐS KT(120x20x12)cm, phía ngoài gia cố cọc bê tông cốt thép bọc bê tông tại chỗ. Hiện tại 7 hàng tấm lát mái bị sạt trượt võng mái chiều dài L=9m. Phần đất sạt vào mái kênh.
+ Tại vị trí K5+650H(L=10,2m): Mái kênh lát 7 hàng tấm BTĐS KT(60x60x6)cm, khóa mái bê tông tại chỗ, chân khay được gia cố bằng dầm BTĐS KT(120x20x12)cm, phía ngoài gia cố cọc bê tông cốt thép bọc bê tông tại chỗ. Hiện tại 7 hàng tấm lát mái bị sạt trượt chiều dài L=10m trong đó gãy vỡ 30 tấm. Phần đất sạt vào mái kênh.
+  Tại vị trí K13+200H(L=9m): Mái kênh lát 8 hàng BTĐS KT(60×60×6)cm, chân mái lát được gia cố bằng dầm chân khay KT(120x20x10)cm. Hiện tại tấm lát mái bị tụt sạt 2 hàng tấm lát dưới.
+ Tại vị trí K13+400H(L=9m): Mái kênh lát 8 hàng BTĐS KT(60×60×6)cm, chân mái lát được gia cố bằng dầm chân khay KT(120x20x10)cm. Hiện tại tấm lát mái bị tụt sạt (15 tấm x 3 hàng).
+ Tại vị trí K14+080T(L=3m) và K14+088 (L=5m); K17+040H(L=3m) : Mái kênh được gia cố bằng đá lát khan, khóa mái bê tông tại chỗ. Hiện tại mái đá bị bong lốc với diện tích S=(3,6x3)m2; S=(3,6x5)m2; S=(3,6x3)m.
+ Đoạn từ K16+900-:-K16+920T mái kênh được gia cố bằng đá lát khan, khóa mái bê tông đổ tại chỗ. Hiện tại khóa mái bê tông tại chỗ bị gãy sập thấp hơn mặt bờ kênh 0,5m.
+ Tại vị trí hạ lưu mũi âu Bàn Thạch (L=4,2m) mái kênh được gia cố bằng bê tông đổ tại chỗ và lát tấm BTĐS KT(60x60x6)cm. Hiện tại phần mái kênh bê tông bị gãy nứt với diện tích S = (4,2x2,3m). Phần đất xói sạt vào mái kênh.</t>
  </si>
  <si>
    <t>Kênh Chính:
Hiện tại trên kênh có một số vị trí mái lát , khóa mái , bờ kênh bị hư hỏng cục bộ cụ thể như sau .
1.Tại vị trí K17+330-:-K17+342H (L=12m) mái kênh được lát 8 hàng tấm BTĐS KT(60×60×6) khóa mái đổ bê tông tại chỗ, chân dầm gia cố bằng đá lát khan. Hiện tại, bê tông khóa mái đổ tại chỗ ổn định, tấm lát mái kênh bị tụt sạt, gãy vỡ 3 hàng tấm ( từ hàng thứ 2 đến hàng thứ 4), chân dầm ổn định.
2. Tại vị trí K17+360-:-K17+364T (L=4m) mái kênh được lát 7 hàng tấm BTĐS KT(60×60×6) khóa mái đổ bê tông tại chỗ. Hiện tại mái lát bị sạt trượt 7 hàng tấm, mái lát tấm bị võng, khóa mái, chân dầm ổn định
3.Tại vị trí K17+500-:-K17+503,6T (L=3,6m) mái kênh được lát 7 hàng tấm BTĐS KT(60×60×6) khóa mái đổ bê tông tại chỗ. Hiện tại, bê tông khóa mái đổ tại chỗ bị nứt gãy, tấm lát mái kênh bị tụt sạt 6 hàng tấm với chiều dài L=3,6m ( từ hàng thứ 1 đến hàng thứ 6), chân dầm ổn định.
4. Tại vị trí K17+780-:-K17+782,4T (L=2,4m) mái kênh được lát 7  hàng tấm BTĐS KT(60×60×6) khóa mái đổ bê tông tại chỗ. Hiện tại, bê tông khóa mái đổ tại chỗ bị nứt gãy,mái lát bị sạt trượt 7 hàng tấm, mái lát tấm bị võng, hàng tấm dưới giáp chân khay bị đẩy trồi dồn các tấm lại với nhau, chân dầm ổn định.
5. Tại vị trí K17+930-:-K17+932,4T (L=2,4m) mái kênh được lát 7 hàng tấm BTĐS KT(60×60×6) khóa mái đổ bê tông tại chỗ. Hiện tại, bê tông khóa mái đổ tại chỗ ổn định, tấm lát mái kênh bị tụt sạt 6 hàng tấm cuối, chân dầm ổn định.
6. Tại vị trí K17+934-:-K17+940H ( L=6m) mái kênh được kiên cố bằng đá lát khan, khóa mái đổ BTTC. Hiện tại, bê tông khóa mái tại chỗ ổn định, mái đá bị bong lở gây tụt sạt đất.
7. Tại vị trí K18+450-:-K18+452,4T (L=2,4m) mái kênh lát 7 hàng tấm BTĐS KT(60×60×6) khóa mái đổ bê tông tại chỗ. Hiện tại tấm lát mái kênh bị tụt sạt 5 hàng tấm với chiều dài L=2,4m ( từ hàng thứ 2 đến hàng thứ 6), khóa mái, chân dầm ổn định.
8. Tại vị trí K19+100-:-K19+102,4T (L=2,4m) mái kênh được lát 7 hàng tấm BTĐS KT(60×60×6) khóa mái đổ bê tông tại chỗ. Hiện tại, bê tông khóa mái đổ tại chỗ ổn định, tấm lát mái kênh bị tụt sạt 6 hàng tấm cuối, chân dầm ổn định.</t>
  </si>
  <si>
    <t xml:space="preserve">Kênh Chính:
+ Tại vị trí K18+770H (L=18m) mái kênh lát 7 hàng tấm lát BTĐS KT(60×60×6)cm khóa mái đổ bê tông tại chỗ. Hiện tại, bê tông khóa mái tại chỗ ổn định, mái lát bị sạt trượt 7 hàng tấm. Phần đất bị sạt sâu vào mái kênh, chân dầm bị hẫng.
</t>
  </si>
  <si>
    <t xml:space="preserve">Kênh Chính:
+ Tại vị trí K18+790H (L=18m) mái kênh lát 7 hàng tấm lát BTĐS KT(60×60×6)cm khóa mái đổ bê tông tại chỗ. Hiện tại, bê tông khóa mái tại chỗ ổn định, mái lát bị sạt trượt 7 hàng tấm. Phần đất bị sạt sâu vào mái kênh, chân dầm bị hẫng.
</t>
  </si>
  <si>
    <t xml:space="preserve">Kênh Chính:
+ Tại vị trí K17+410T bến rửa ( L=3,5m) được kết cấu bằng gạch gồm 6 bậc xây đã bị hư hỏng hoàn toàn, phần đất xói sâu vào mái kênh 
+ Tại vị trí K18+780T bến rửa ( L=2,4m) được kết cấu bằng gạch gồm 6 bậc xây đã bị hư hỏng hoàn toàn, phần đất xói sâu vào mái kênh
</t>
  </si>
  <si>
    <t>Kênh Bắc:
Đoạn từ K0+180-:-K5+380 mái trong kênh có một số vị trí hư hỏng cụ thể như sau:
+ Tại vị trí K0+180T mái kênh lát 7 hàng tấm bê tông đúc sẵn KT(60×60×6)cm. chân dầm tấm bê tông đúc sẵn KT(120×10×20)cm. Hiện tại mái kênh bị hư hỏng 4 hàng cuối với chiều dài L=2,4m
+ Tại vị trí K0+280H mái kênh lát 7 hàng tấm bê tông đúc sẵn KT(60×60×6)cm. chân dầm tấm bê tông đúc sẵn KT(120×10×20)cm. Hiện tại mái kênh bị hư hỏng 3 hàng cuối với chiều dài L=6,6m
+ Tại vị trí K0+500T mái kênh lát 7 hàng tấm bê tông đúc sẵn KT(60×60×6)cm,
chân dầm tấm bê tông đúc sẵn KT(120×10×20)cm, hiện tại mái kênh bị hư hỏng 3 hàng cuối với chiều dài L=7,2m
+ Tại vị trí K1+850H mái kênh lát 7 hàng tấm bê tông đúc sẵn KT(60×60×6)cm, 
 chân dầm tấm bê tông đúc sẵn KT(120×10×20)cm. Hiện tại mái kênh bị hư hỏng 3 hàng cuối với với chiều dài L=3m
+ Tại vị trí K2+150H (L=6m) mái kênh lát 7 hàng tấm bê tông đúc sẵn KT(60×60×6)cm, chân dầm tấm bê tông đúc sẵn KT(120×10×20)cm. Hiện tại có 6 hàng tấm bị hư hỏng từ hàng 2 đến hàng thứ 7, chân dầm ổn định
+ Tại vị trí K2+200H mái kênh lát 7 hàng tấm bê tông đúc sẵn KT(60×60×6)cm, chân dầm
 tấm bê tông đúc sẵn KT(120×10×20)cm. Hiện tại có 7 hàng tấm bị hư hỏng từ hàng 1 xuống
 với chiều dài L=12m
+ Tại vị trí K2+250H mái kênh lát 7 hàng tấm bê tông đúc sẵn KT(60×60×6)cm, chân dầm
 tấm bê tông đúc sẵn KT(120×10×20)cm. Hiện tại có 6 hàng tấm bị hư hỏng từ hàng 2 xuống
 với chiều dài L=15m
+ Tại vị trí K5+350H (L=16,2m) mái kênh lát 7 hàng tấm bê tông đúc sẵn KT(60×60×6)cm, chân dầm tấm bê tông đúc sẵn KT(120×10×20)cm. Hiện tại mái lát bị sạt trượt 6 hàng tấm cuối. Phần đất bị sạt sâu vào mái kênh, chân dầm ổn định.
+ Tại vị trí K5+380H (L=12m) mái kênh đổ bê tông tại chỗ và lát 4 hàng tấm bê tông đúc sẵn KT(60×60×6)cm, chân dầm tấm bê tông đúc sẵn KT(120×10×20)cm. Hiện tại mái lát bị sạt trượt 4 hàng tấm cuối. Phần đất bị sạt sâu vào mái kênh, chân dầm ổn định.</t>
  </si>
  <si>
    <t>Kênh Bắc:
Cống tưới Φ30 tại vị trí K4+366T có kết cấu gạch xây, đá xây, bê tông, ống cống bê tông đúc sẵn. Hiện tại tường cánh phía thượng lưu, tường đầu thượng lưu, hạ lưu bằng đá xây bị hư hỏng. Ống cống bị thủng nhiều lỗ, khớp nối cống bị hư hỏng, gây lùng sạt phần đất bờ kênh phía trên lưng cống.</t>
  </si>
  <si>
    <t>Kênh Nam:
1. Tại vị trí K0+315 -:- K0+317,4H ( L=2,4m) mái kênh lát 7 hàng tấm lát BTĐS KT(60×60×6)cm khóa mái đổ bê tông tại chỗ. Hiện tại mái lát bị sạt trượt 4 hàng tấm từ hàng thứ 2 đến hàng thứ 5. Phần đất bị sạt sâu vào mái kênh, chân dầm ổn định, khóa mái bê tông còn tốt
2. Tại vị trí K0+320 -:- K0+322,4H ( L=2,4m). mái kênh lát 7 hàng tấm lát BTĐS KT(60×60×6)cm khóa mái đổ bê tông tại chỗ. Hiện tại mái látbị sạt trượt 4 hàng tấm từ hàng thứ 1 đến hàng thứ 4. Phần đất bị sạt sâu vào mái kênh, chân dầm ổn định, khóa mái bê tông còn tốt
3. Tại vị trí K0+455 -:- K0+457,4H ( L=2,4m). mái kênh lát 7 hàng tấm lát BTĐS KT(60×60×6)cm khóa mái đổ bê tông tại chỗ. Hiện tại mái látbị sạt trượt 4 hàng tấm từ hàng thứ 1 đến hàng thứ 4. Phần đất bị sạt sâu vào mái kênh, chân dầm ổn định, khóa mái bê tông còn tốt
4. Tại vị trí K2+885-:-K2+888,6T ( L=3,6m) mái kênh lát 7 hàng tấm lát BTĐS KT(60×60×6)cm khóa mái đổ bê tông tại chỗ.Hiện tại mái lát bị sạt  trượt 7 hàng tấm, mái lát tấm bị võng, tụt sạt, chân dầm ổn định, khóa mái bê tông còn tốt</t>
  </si>
  <si>
    <t>Kênh C2:
Đoạn từ K1+600 ÷ K1+700(T+H) phần mặt trong tường kênh bê tông bị xâm thực bong tróc rỗ chiều cao trung bình 0,4m, dài L= 150m.</t>
  </si>
  <si>
    <t>Kênh C1A:
- Đoạn từ K0+005 ÷ K0+014H mái lát bị bong lốc với diện tích S = (9x1,5)m, khóa mái gãy vỡ dài L=9m.
- Đoạn từ K0+030 ÷ K0+033T (L=3m); K0+037 ÷ K0+040T (L=3m). Hiện tại, tấm lát gia cố mái trong kênh bị tụt sạt gãy vỡ 25 tấm, đất đắp mái kênh bị sạt với chiều sâu trung bình htb=63cm.
- Đoạn từ K0+155 ÷ K0+159,2H (L=4,2m). Hiện tại, mái trong kênh bị tụt sạt 3 hàng tấm lát BTĐS chiều dài L=4,2m. Trong đó: gãy vỡ 15 tấm; khóa mái gãy vỡ dài L=4,2m; đất đắp mái kênh bị sạt với chiều sâu trung bình htb=70cm.
- Đoạn từ K0+165 ÷ K0+169,2H (L=4,2m). Hiện tại, mái trong kênh bị tụt sạt 3 hàng tấm lát BTĐS chiều dài L=3,6m. Trong đó: gãy vỡ 14 tấm, đất đắp mái kênh bị sạt với chiều sâu trung bình htb=55cm.
- Đoạn từ K0+290 ÷ K0+294,8H (L=4,8m). Hiện tại tấm lát mái, khóa mái bị gãy vỡ hoàn toàn; đất đắp mái kênh bị sạt với chiều sâu trung bình htb=75cm.
- Đoạn từ K0+302 ÷ K0+310,4H (L=8,4m). Hiện tại, khóa mái, mái kênh bê tông bị gãy vỡ chiều dài L=8,4m; đất đắp mái kênh bị sạt với chiều sâu trung bình htb=90cm.
- Đoạn từ K0+490 ÷ K0+493T (L=3m). Hiện tại, mái trong kênh bị tụt sạt 3 hàng tấm lát BTĐS chiều dài L=3m. Đất đắp mái kênh bị sạt với chiều sâu trung bình htb=43cm.
- Đoạn từ K0+950 ÷ K0+956(T+H) (L=6m). Hiện tại, mái trong kênh bị tụt sạt 3 hàng tấm lát BTĐS chiều dài L=6m. Đất đắp mái kênh bị sạt với chiều sâu trung bình htb=43cm.</t>
  </si>
  <si>
    <t>Kênh C1A:
- Tại K3+355 ÷ K3+370(T+H) (L=15m); K3+450 ÷ K3+700(T+H) (L=250m) mái trong kênh bị tụt sạt cục bộ với tổng chiều dài L=205m. Trong đó: gãy vỡ 30 tấm; khóa mái gãy vỡ dài L=6m; đất đắp mái kênh bị sạt với chiều sâu trung bình htb=30cm
- Tại K3+780 ÷ K3+798(T+H) (L=18m) tấm lát mái bị tụt sạt, đất đắp mái kênh bị sạt với chiều sâu trung bình htb=30cm.</t>
  </si>
  <si>
    <t>Kênh C1A
- Đoạn K3+740 ÷ K3+749(T+H) (L=9m) tấm lát mái bị tụt sạt chiều dài L=9m, tấm khóa mái bị tụt sạt 4 tấm; đất đắp mái kênh bị sạt với chiều sâu trung bình htb=(30cm -:- 65cm)
- Đoạn K3+749 ÷ K3+752 (L=3m): Cầu qua kênh có chiều dài L=3m, mặt cầu kết cấu bê tông đổ tại chỗ, mố cầu bằng gạch xây. Hiện tại tường gạch hai bên phía thượng lưu và hạ lưu cầu bị gãy đổ mỗi bên chiều dài L=1,5m; đất đắp mái kênh bị sạt với chiều sâu trung bình htb=(30cm -:- 55cm); phần bê tông mặt cầu bị hư hỏng KT (2,6x2,56)m.
- Đoạn K3+752 ÷ K3+755(T+H) (L=3m): Bờ tả mái kênh được gia cố được gia cố phía trên bằng đá lát khan trát vữa xi măng, phía dưới lát tấm BTĐS KT(80x60x6)cm, khóa mái bê tông tại chỗ . Hiện tại phần mái lát đá bị bong lở diện tích S=(3x1)m2. Bờ hữu mái kênh, khóa mái được gia cố bê tông đổ tại chỗ. Hiện tại bê tông mái, khóa mái bị nứt gãy chiêu dài L=3m. Phần đất xói sạt vào mái kênh; đất đắp mái kênh bị sạt với chiều sâu trung bình htb=25cm.</t>
  </si>
  <si>
    <t>Kênh C2-1A
Hiện tại trên kênh có một số vị trí hư hỏng như sau: 
- Tại vị trí K0+050T (L=7,2m): Mái trong kênh bị tụt sạt với chiều dài L=7,2m. Trong đó: tấm lát mái bị sạt trượt 12 tấm, gãy vỡ 6 tấm; khóa mái gãy vỡ dài L=3m; đất đắp mái kênh bị sạt với chiều sâu trung bình htb=30cm.
- Tại vị trí K0+450H (L=6m): Mái trong kênh bị tụt sạt với chiều dài L=6m. Trong đó: tấm lát mái bị gãy vỡ 10 tấm; khóa mái gãy vỡ dài L=6m; đất đắp mái kênh bị sạt với chiều sâu trung bình htb=20cm.
- Tại vị trí K0+650H (L=12m): Mái trong kênh bị tụt sạt với chiều dài L=12m. Trong đó: tấm lát mái bị gãy vỡ 20 tấm; khóa mái gãy vỡ dài L=12m; tấm lát đáy kênh bị gãy vỡ 5 tấm; đất đắp mái kênh bị sạt với chiều sâu trung bình htb=40cm
- Tại vị trí K1+385(T+H) (L=15m): Mái trong kênh tấm lát bị bong vữa chít mạch gây rò rĩ thấm nước ra mái ngoài bờ kênh.
- Tại vị trí K1+400(L=2m): Đáy kênh bê tông đổ tại chỗ bị nứt gãy gây rò rỉ thấm nước ra mái ngoài bờ kênh.</t>
  </si>
  <si>
    <t>Kênh C1/1A:
Đoạn từ K0+250 ÷ K0+400 khóa mái bị gãy vỡ cục bộ chiều dài L=12m, tấm lát bị tụt sạt gãy vỡ cục bộ 30 tấm.</t>
  </si>
  <si>
    <t>Kênh C1B
- Đoạn từ K0+450-:-K0+453T(L=3m): Thượng lưu cầu máng gia cố bằng bê tông đổ tại chỗ. Hiện tại phần mái bê tông bị gẫy vỡ L=3m. Phần đất sạt vào mái kênh.
- Đoạn từ K0+500 ÷ K0+600(T+H) (L=100m): Lớp vữa trát trong hai bên tường kênh bị bong tróc cục bộ, rộp và rũa mạch đá xây từ đáy đến đỉnh tường kênh với chiều dài L=100m.
- Đoạn từ K0+600 ÷ K0+612T (L=12m). Hiện tại bê tông mái bị gãy vỡ với chiều dài L=12m, đất đắp mái kênh bị sạt với chiều sâu trung bình htb=0,6m.
- Đoạn từ K0+615 ÷ K0+620,4H (L=5,4m). Hiện tại, tấm lát mái và tấm bo khóa mái bị sập vỡ hư hỏng hoàn toàn với chiều dài L=5,4m, đất đắp mái kênh bị sạt với chiều sâu trung bình htb=0,65m.
- Đoạn từ K0+618 ÷ K0+621T (L=3m). Hiện tại, mái trong kênh bị tụt sạt 2 hàng tấm lát BTĐS chiều dài L=3m. Trong đó: gãy vỡ 6 tấm, đất đắp mái kênh bị sạt với chiều sâu trung bình htb=0,6m.
- Đoạn từ K0+630 ÷ K0+63,6T (L=3,6m). Hiện tại,bê tông khóa mái, tấm lát bị gãy vỡ hoàn toàn, đất đắp mái kênh bị sạt với chiều sâu trung bình htb=0,85m.
- Đoạn từ K1+050 ÷ K1+056H (L=6m) và đoạn từ K1+060 ÷ K1+062,8T (L=1,8m). Hiện tại tấm lát mái, khóa mái gãy vỡ hoàn toàn, đất đắp mái kênh bị sạt với chiều sâu trung bình htb=0,65m.
- Đoạn từ K3+100 ÷ K3+105H (L=5m). Hiện tại, tấm bo khóa mái đổ bê tông tại chỗ gia cố mái trong kênh bị nứt gãy hư hỏng hoàn toàn với chiều dài L=6m.
- Đoạn từ K3+400 ÷ K3+404,2(T+H) (L=4,2m). Hiện tại, mái trong kênh bị tụt sạt 1 hàng tấm lát BTĐS chiều dài L=4,2m. Trong đó: gãy vỡ 7 tấm lát mái; tấm bo khóa mái gãy vỡ dài L=4,2m và đất đắp mái kênh bị sạt với chiều sâu trung bình htb=0,2m.</t>
  </si>
  <si>
    <t>Kênh C1B:
Cống tưới tại K0+300H; K0+530H; K1+020T  l Tường cống xây gạch bị rủa mạch, đổ sập; Bê tông đáy cống bị nứt gãy, hư hỏng; Phần lưng cống bị xói, sạt mất đất</t>
  </si>
  <si>
    <t>Đoạn từ K0+220-:-K0+225(T+H) (L=5m): Khóa mái, mái kênh bê tông tại chỗ bị nứt gãy chiều dài L=5m. Bờ tả đất mái ngoài bờ kênh bị tụt sạt chiều dài L=5m.
- Đoạn từ K0+225-:-K0+230T (L=5m): Hiện tại đất mái ngoài bờ kênh bị tụt sạt chiều dài L=5m.
* Đoạn từ K0+300-:-K0+309H(L=9m): Hiện tại tấm lát mái bị tụt sạt chiều dài L=9m, trong đó gãy vỡ 4 tấm, khóa mái gãy vỡ chiều dài L=5m, phần đất xói sạt vào mái kênh.
* Đoạn từ K0+330-:-K0+336H(L=6m): Hiện tại tấm lát mái bị tụt sạt chiều dài L=6m, gãy vỡ 10 tấm, phần đất xói sạt vào mái kênh
* Đoạn từ K0+350-:-K0+359(T+H)(L=9m): Hiện tại tấm lát mái bị tụt sạt chiều dài  L=9m, trong đó gãy vỡ 3 tấm, phần đất xói sạt vào mái kênh
* Đoạn từ K0+370-:-K0+376H(L=6m): Hiện tại tấm lát mái bị tụt sạt chiều dài L=6m, trong đó gãy vỡ 3 tấm, phần đất xói sạt vào mái kênh.
* Đoạn từ K0+370-:-K0+379,6T(L=9,6m): Hiện tại khóa mái bị gãy vỡ L=3,6m, mái kênh bê tông bị hư hỏng chiều dài L=9,6m, phần đất xói sạt vào mái kênh.
* Đoạn từ K0+379,6-:-K0+385T(L=5,4m): Hiện tại tấm lát mái bị tụt sạt chiều dài L=5,4m, phần đất xói sạt vào mái kênh.
* Đoạn từ K0+420-:-K0+431H(L=11m): Hiện tại khóa mái bị gãy vỡ chiều dài L=9m, tấm lát mái bị tụt sạt chiều dài L=11m, trong đó gãy vỡ 8 tấm, phần đất xói sạt vào mái kênh.
* Đoạn từ K0+420-:-K0+426T(L=6m): Hiện tại tấm lát mái bị tụt sạt chiều dài L=6m, phần đất xói sạt vào mái kênh.
* Đoạn từ K0+670-:-K0+700(T+H)(L=30m): Hiện tại tấm lát mái bị tụt sạt chiều dài L=30m trong đó gãy vỡ 20 tấm, phần đất xói sạt vào mái kênh.</t>
  </si>
  <si>
    <t>Kênh C4:
* Đoạn từ K0+900-:-K0+915H(L=15m): Hiện tại bị hư hỏng như sau:
- Đoạn từ K0+900-:-K0+906H(L=6m) tấm lát mái bị tụt sạt chiều dài L=6m trong đó gãy vỡ 5 tấm, phần đất xói sạt vào mái kênh.
- Đoạn từ K0+906-:-K0+915H(L=9m) khóa mái, tấm lát mái bị tụt sạt hư hỏng chiều dài L=9m, phần đất xói sạt vào bờ kênh 1,6m.
* Đoạn từ K0+900-:-K0+915T(L=15m): Hiện tại bị hư hỏng như sau:
* Đoạn từ K0+900-:-K0+902,4T(L=2,4m): Tấm lát mái bị tụt sạt chiều dài L=2,4m, gãy vỡ 4 tấm, phần đất xói sạt vào mái kênh.
* Đoạn từ K0+905-:-K0+920T(L=15m): Khóa mái bị gãy vỡ chiều dài L=15m, tấm lát mái bị tụt sạt chiều dài L=15m trong đó gãy vỡ 15 tấm, phần đất xói sạt vào mái kênh.
* Đoạn từ K0+930-:-K0+980(T+H)(L=50m): Hiện tại tấm lát mái bị tụt sạt chiều dài L=50m, trong đó gãy vỡ 25 tấm, khóa mái bị gãy vỡ cục bộ chiều dài L=40m. Phần đất bị  xói sạt vào mái kênh.</t>
  </si>
  <si>
    <t>Kênh tưới C2/4   
Kênh C2/4 có chiều dài L=1.380m phục vụ tưới cho diện tích đất canh tác của các xã Xuân Giang, Xuân Sinh. Kênh được kiên cố hóa đoạn từ K0+00-:-K0+300 kênh được kiên cố bằng kênh hộp xây gach, đáy bê tông. Đoạn K0+300-:-K1+380 là kênh hộp bê tông
- Đoạn từ K0+100-:-K0+300T(L=200m): Phần đất bờ kênh bị sạt cục bộ chiều dài L=100m.
- Tại các vị trí: K0+080H(L=8m); K0+100H(L=6m); K0+150H(L=11m); K0+180(L=100m): Tường kênh bị nứt, gãy đổ.</t>
  </si>
  <si>
    <t>Kênh C8:
- Đoạn từ: K0+280-:-K0+315H(L=35m); K0+320-:-K0+335H(L=15m): Hiện tại tường kênh bị nghiêng nứt tổng chiều dài L=50m. Phần đất phía ngoài tường kênh bị xói sạt.</t>
  </si>
  <si>
    <t>Kênh C8:
* Đoạn từ K0+180-:-K0+185T(L=5m); K0+205-:-K0+208T(L=3m): Hiện tại phần đất bờ kênh bị xói sạt tổng chiều dài L=8m.
* Đoạn kênh từ K0+180-:-K0+380(L=200m): Hiện tại mặt trong hai bên tường kênh bị bong tróc vữa trát, rộp và rũa mạch đá xây từ đáy đến đỉnh tường kênh.
* Đoạn từ K1+00-:-K1+006T(L=6m): Hiện tại phần đất mái ngoài bờ kênh bị xói sạt chiều dài L=6m.</t>
  </si>
  <si>
    <t>Kênh tưới C8     
Đoạn từ K1+420-:-K1+423,6(T+H)(L=3,6m) và K1+450-:-K1+459(T+H)(L=9m): Hiện tại tấm lát mái và khóa mái bị gãy vỡ hư hỏng hoàn toàn. Phần đất mái bờ kênh bị sạt.</t>
  </si>
  <si>
    <t>Kênh C3:
+ Vị trí K1+250H:Hiện tại 2 hàng tấm dưới bị sạt trượt, hư hỏng (L=6m) 10 tấm hư hỏng, nứt vỡ
+ Vị trí K1+352H: Hiện tại 3 hàng tấm dưới bị sạt trượt, hư hỏng (L=7,2m) 18 tấm hư hỏng, nứt vỡ
+ Vị trí K1+400H: Hiện tại 2 hàng tấm dưới bị sạt trượt, hư hỏng (L=10,2m) 15 tấm hư hỏng, nứt vỡ
+ Vị trí K1+410H: Hiện tại 1 hàng tấm dưới cùng bị sạt trượt, hư hỏng (L=6m) 5 tấm hư hỏng, nứt vỡ
+ Vị trí K1+450H: Hiện tại khóa mái bị gãy vỡ, 3 hàng tấm dưới bị sạt trượt, hư hỏng (L=4,8m) tấm lát hư hỏng hoàn toàn.
+ Vị trí K1+490H: Hiện tại 3 hàng tấm dưới bị sạt trượt, hư hỏng (L=6m) 14 tấm hư hỏng, nứt vỡ.
+ Vị trí K1+510H: Hiện tại khóa mái bị gãy vỡ, 3 hàng tấm dưới bị sạt trượt, hư hỏng (L=6m)  tấm lát hư hỏng hoàn toàn.
+ Vị trí K1+520H: Hiện tại 3 hàng tấm dưới bị sạt trượt, hư hỏng (L=12m) 36 tấm hư hỏng, nứt vỡ.
+ Vị trí K1+530H: Hiện tại khóa mái bị gãy vỡ, 3 hàng tấm dưới bị sạt trượt, hư hỏng (L=3m) tấm lát hư hỏng hoàn toàn.
+ Vị trí K1+530T: Hiện tại 2 hàng tấm dưới bị sạt trượt, hư hỏng (L=4,2m) 5 tấm hư hỏng, nứt vỡ.</t>
  </si>
  <si>
    <t>Kênh C3:
+ Vị trí K1+560T: Hiện tại 2 hàng tấm dưới bị sạt trượt, hư hỏng (L=3m) 3 tấm hư hỏng, nứt vỡ.
+ Vị trí K1+570T: Hiện tại khóa mái bị gãy vỡ, 3 hàng tấm dưới bị sạt trượt, hư hỏng (L=4,8m) tấm lát hư hỏng hoàn toàn.
+ Vị trí K1+600H: Hiện tại khóa mái bị gãy vỡ, 3 hàng tấm dưới bị sạt trượt, hư hỏng (L=7,2m) tấm lát hư hỏng hoàn toàn.
+ Vị trí K1+620H: Hiện tại 3 hàng tấm dưới bị sạt trượt, hư hỏng (L=4,8m) tấm lát hư hỏng hoàn toàn.
+ Vị trí K1+630H: Hiện tại khóa mái bị gãy vỡ, 3 hàng tấm dưới bị sạt trượt, hư hỏng (L=7,2m) tấm lát hư hỏng hoàn toàn.</t>
  </si>
  <si>
    <t>Kênh C3:
Vị trí K2+00T kênh lát 3 hàng tấm, hiện tại 3 hàng tấm bị sạt trượt, hư hỏng (L=7,8m) 12 tấm hư hỏng, nứt vỡ</t>
  </si>
  <si>
    <t xml:space="preserve">Kênh C3:
+ Vị trí K1+770T kênh lát 3 hàng tấm, hiện tại 2 hàng tấm dưới bị sạt trượt, hư hỏng (L=3m) 7 tấm hư hỏng, nứt vỡ.
+ Vị trí K1+780T kênh lát 3 hàng tấm, hiện tại khóa mái bị gãy vỡ, 3 hàng tấm dưới bị sạt trượt, hư hỏng (L=19,2m) tấm lát hư hỏng hoàn toàn, phần đất sạt sâu vào bờ.
+ Vị trí K1+785H kênh lát 3 hàng tấm, hiện tại 3 hàng tấm dưới bị sạt trượt, hư hỏng (L=2,4m) tấm lát hư hỏng hoàn toàn.
</t>
  </si>
  <si>
    <t xml:space="preserve">Kênh C3:
+ Vị trí K2+800T kênh lát 3 hàng tấm, hiện tại 3 hàng tấm bị sạt trượt, hư hỏng (L=4,8m) 12 tấm hư hỏng, nứt vỡ.
+ Vị trí K3+580T kênh lát 3 hàng tấm, hiện tại 3 hàng tấm bị sạt trượt, hư hỏng (L=10m) tấm lát hư hỏng hoàn toàn.
+ Vị trí K3+593T kênh lát 3 hàng tấm, hiện tại 3 hàng tấm bị sạt trượt, hư hỏng (L=12m) 50 tấm hư hỏng, nứt vỡ.
+ Vị trí K3+593H kênh lát 3 hàng tấm, hiện tại 3 hàng tấm bị sạt trượt, hư hỏng (L=10,2m) 36 tấm hư hỏng, nứt vỡ.
</t>
  </si>
  <si>
    <t xml:space="preserve">Kênh C3:
+ Vị trí K3+610T kênh lát 3 hàng tấm, hiện tại khóa mái bị gãy vỡ, 3 hàng tấm bị sạt trượt, hư hỏng (L=6m)  tấm lát hư hỏng hoàn toàn.
+ Vị trí K3+610H kênh lát 3 hàng tấm, hiện tại 3 hàng tấm bị sạt trượt, hư hỏng (L=6m) tấm lát hư hỏng hoàn toàn.
+ Vị trí K3+700T kênh lát 3 hàng tấm, hiện tại 3 hàng tấm bị sạt trượt, hư hỏng (L=10,2m) 16 tấm hư hỏng, nứt vỡ.
+ Vị trí K3+700H kênh lát 3 hàng tấm, hiện tại 3 hàng tấm bị sạt trượt, hư hỏng (L=16,2m) 17 tấm hư hỏng, nứt vỡ.
+ Vị trí K3+800T kênh lát 3 hàng tấm, hiện tại 3 hàng tấm bị sạt trượt, hư hỏng (L=4,8m) 16 tấm hư hỏng, nứt vỡ.
</t>
  </si>
  <si>
    <t>Kênh C3
Cống luồn tiêu tại vị trí K2+720 kích thước (bxh) = (80x60)cm, chiều dài L = 10m kết cấu tường đá xây, tấm nắp BTTC. Hiện tại 2 bên tường đá xây của cống bị hư hỏng dẫn đến phần đất 2 bên mang cống bị mất, nguy cơ sập đáy kênh.</t>
  </si>
  <si>
    <t>Kênh C10:
Đoạn từ K0+070-:-K0+073H (L=3,0m), tường kênh xây đá bị gãy đổ, sập hoàn toàn.</t>
  </si>
  <si>
    <t>Kênh C10:
Đoạn từ K0+00-:-K0+200(T+H) tường kênh bị bong tróc phần tường trát áo để lộ đá xây, đáy kênh bị bong tróc</t>
  </si>
  <si>
    <t>Kênh C10:
Cống luồn tiêu tại vị trí K1+400 có khẩu độ Φ50 kết cấu ống bê tông đúc sẵn, đá xây, gạch xây. Hiện tại đất 2 bên bờ và đáy kênh C10 bị lùng sạt xuống mang cống luồn tiêu.</t>
  </si>
  <si>
    <t>- Đào đất C2 mở móng thi công
- Đắp đất C2 bờ kênh hoàn thiện bờ kênh, g= 1,45T/m3
- Đổ bê tông M200, đá 1x2 mái kênh</t>
  </si>
  <si>
    <t xml:space="preserve">Kênh B1:
+ Tại vị trí K0+40T (L=5m); tường kênh bị đổ, phần đất xói sạt vào mái kênh.
+ Tại vị trí K0+40H (L=12m); tường kênh bị đổ, phần đất xói sạt vào mái kênh.
+ Tại vị trí K0+50T (L=7m); tường kênh bị đổ, phần đất xói sạt vào mái kênh.
+ Tại vị trí K0+60H (L=2m); tường kênh bị đổ, phần đất xói sạt vào mái kênh.
+ Tại vị trí K0+60T (L=2m); tường kênh bị đổ, phần đất xói sạt vào mái kênh.
+ Tại vị trí K0+70T (L=3m); tường kênh bị đổ, phần đất xói sạt vào mái kênh.
+ Tại vị trí K0+75T (L=6m); tường kênh bị đổ, phần đất xói sạt vào mái kênh.
+ Tại vị trí K0+75H (L=9m); tường kênh bị đổ, phần đất xói sạt vào mái kênh.
+ Tại vị trí K0+80T (L=2m); tường kênh bị đổ, phần đất xói sạt vào mái kênh.
+ Tại vị trí K0+85T (L=6m); tường kênh bị đổ, phần đất xói sạt vào mái kênh.
+ Tại vị trí K0+85H (L=6m); tường kênh bị đổ, phần đất xói sạt vào mái kênh.
</t>
  </si>
  <si>
    <t>Đắp đất C2 bờ kênh bằng thủ công; đầm =1,45T/m3.Xây tường kênh mới bằng gạch xi măng</t>
  </si>
  <si>
    <t>Kênh B1:
* Đoạn K1+450-:-K1+638,5 có một số vị trí tường xây gạch bị đổ cụ thể như sau:
 + Tại vị trí K1+450T (L=5,5m); tường kênh xây gạch bị nghiêng, gãy đổ.
 + Tại vị trí K1+637T (L=1,5m); tường kênh xây gạch bị gãy đỗ, sập hoàn toàn.
 + Tại vị trí K1+453,5T (L=2,0m); tường kênh xây gạch bị nghiêng đổ.
* Đoạn từ K1+500-:-K1+560 có 3 vị trí bị sạt phần đất mái ngoài, cụ thể như sau:
+ Tại vị trí K1+500T (L=9m) bị sạt phần đất mái ngoài, sâu xuống 1m, rộng ra 1,5m
+ Tại vị trí K1+500H (L=4m) bị sạt phần đất mái ngoài, sâu xuống 0,8m, rộng ra 1,5m
+ Tại vị trí K1+560T (L=3m) bị sạt phần đất mái ngoài, sâu xuống 0,8m, rộng ra 1,5m</t>
  </si>
  <si>
    <t>- Đắp đất C2 bờ kênh bằng thủ công; đầm =1,45T/m3.
- Bê tông M200 đá 1x2 tại chỗ mái kênh
- Xây tường kênh mới bằng gạch xi măng
- Trát tường vữa XM M100</t>
  </si>
  <si>
    <t xml:space="preserve">Kênh B3:
+ Đoạn từ K0+300-:-K1+330T(L=30m); tường kênh bị đổ, phần đất xói sạt vào mái kênh.
+ Đoạn từ K0+620-:-K0+630H(L=10m); tường gạch bị nghiêng nứt, bong lở. 
+ Đoạn từ K0+720-:-K0+723H(L=3m); tường kênh bị đổ, phần đất xói sạt vào mái kênh.
</t>
  </si>
  <si>
    <t>Kênh B3:
* Đoạn từ K0+740-:-K0+750H (L=10m) tường kênh xây gạch bị gãy đổ, sập hoàn toàn
 * Đoạn từ K0+740-:-K0+747,5T (L=7,5m) tường kênh bị nghiêng đổ.</t>
  </si>
  <si>
    <t xml:space="preserve">Kênh B3:
Tại vị trí K1+590 (L=6,0m) mái kênh bê tông bị rạn nứt, đáy kênh bị lún võng, nước thấm ra mái ngoài. </t>
  </si>
  <si>
    <t xml:space="preserve">Khu nhà văn phòng Chi nhánh:
- Hiện tại mái ngói nhà làm việc số 1 và 2 bị tụt võng, đòn tay rui, mè bị mục mại.
</t>
  </si>
  <si>
    <t xml:space="preserve">Âu Bàn Thạch:
Cửa điều tiết phụ Âu Bàn Thạch có nhiệm vụ điều tiết nước cho thuyền bè qua lại trên Kênh Chính - Hệ thống tưới Bái Thượng. Cửa điều tiết phụ Âu Bàn Thạch  gồm 2 cánh cửa bằng bê tông cốt thép. Hiện tại bị hư hỏng như sau:
 + 2 doăng hông KT (3 x 0,18 x 0,1  )m bị mục nát.
 + 2 doăng dưới KT (2,25 x 0,14 x 0,1 )m bị mục nát.
 + 1 doăng giữa cánh cửa số 1 KT ( 3 x 0,2 x 0,3)m bị mục nát
 + 1 doăng giữa cánh cửa số 2 KT ( 3 x 0,12 x 0,3)m bị mục nát </t>
  </si>
  <si>
    <t xml:space="preserve">Sửa chữa cung sạt mái trong Đoạn từ K16+178 – K16+215 H </t>
  </si>
  <si>
    <t>Đoạn từ K15+840 – K15+850 bờ hữu chân khay bị hẫng; đáy kênh xói sâu từ (0,3-:-0,4)m; toàn bộ tấm lát bị sạt trượt xuống lòng kênh.</t>
  </si>
  <si>
    <t>Sửa chữa cung sạt mái trong Đoạn từ K15+840 – K15+850 H</t>
  </si>
  <si>
    <t>Lắp tấm bê tông chân chay, đổ BTCT M200 đá (1x2) mái kênh đoạn từ K14+430 – K14+650 H</t>
  </si>
  <si>
    <t>Lắp lại tấm lát, chân khay; đóng cọc tre fi(6-:-10); L=1,3m đoạn K4+200-:-K4+275 H</t>
  </si>
  <si>
    <t>Đoạn từ K4+00-:-K4+100 bờ hữu mái ngoài bờ kênh bị sạt lỡ; bờ kênh nhỏ, hẹp b=(0,4-:-0,5)m</t>
  </si>
  <si>
    <t>Đắp áp trúc mái ngoài bờ kênh đoạn từ K4+00-:-K4+100H</t>
  </si>
  <si>
    <t>Đoạn từ K2+070-:-K2+100 bờ tả và K7+360-:-K7+385 bờ hữu  mái đá lát bị bong tróc, sụt, sạt xuống lòng kênh</t>
  </si>
  <si>
    <t xml:space="preserve">Sửa chữa mái đá lát đoạn từ K2+070-:-K2+100T ; K7+360 - K7+385H </t>
  </si>
  <si>
    <t>Đoạn tường bằng đá xây đoạn từ K13+690-K13+700T (L=10m) và đoạn từ K13+710+K13+720T(L=10m) bị đổ hoàn toàn; Đoạn từ K13+735-K13+750H (L=15m) tường bị nghiêng vào lòng kênh, có nguy cơ đổ sập hoàn toàn</t>
  </si>
  <si>
    <t>Đoạn tường bằng đá xây đoạn từ K13+800+K13+815 (L=15m) bị nghiêng vào lòng kênh</t>
  </si>
  <si>
    <t>Sửa chữa tường kênh B9 đoạn từ  K13+800+K13+815</t>
  </si>
  <si>
    <t xml:space="preserve">Đắp xử lý sạt mái ngoài K0+100 - K0+130H </t>
  </si>
  <si>
    <t>Mái ngoài kênh đoạn  K0+400 - K0+430H  mái ngoài sạt trượt, B bờ = (0,7-0,9) m</t>
  </si>
  <si>
    <t>Mái ngoài kênh đoạn  K1+800 – K1+850T  mái ngoài sạt trượt, B bờ = (0,8-1) m</t>
  </si>
  <si>
    <t>Mái ngoài kênh đoạn K3+750 - K3+850T bị sạt trượt</t>
  </si>
  <si>
    <t>Đoạn kênh từ K0+20 -:- K0+300: Bờ kênh nhỏ hẹp Bbờ=(0,4-0,5)m. nhiều tấm lát bị sụt sạt</t>
  </si>
  <si>
    <t>Đắp áp trúc mái ngoài kênh B1/10 đoạn từ K0+20 -:- K0+300</t>
  </si>
  <si>
    <t>Đoạn từ K0+070 -:- K0+100T do cao trình đỉnh khóa mái thấp  mực nước lên xuống thường xuyên tràn nước qua đỉnh bờ kênh</t>
  </si>
  <si>
    <t>Xây tường tôn cao chống tràn đoạn kênh từK0+070 -:- K0+100T (L=30m)</t>
  </si>
  <si>
    <t xml:space="preserve"> §o¹n kªnh tõ K0+400-:- K3+215 lßng kªnh bïn ®Êt båi l¾ng cục bộ víi chiÒu dµy b×nh qu©n h=(20-:-25)cm.</t>
  </si>
  <si>
    <t>§o¹n kªnh tõ K0-:-K0+700 lßng kªnh bùn đất bồi lắng với chiều dày từ (20-:-25)cm</t>
  </si>
  <si>
    <t>Nạo vét lòng kênh đoạn từ K0+10 -:- K0+700</t>
  </si>
  <si>
    <t>Đoạn kênh từ K0+130-:-K0+140 ( L=10m) bờ hữu tường đá xây bị sụt, sạt đá, hư hỏng cục bộ</t>
  </si>
  <si>
    <t xml:space="preserve">Sửa chữa tường kênh B12 đoạn từ K0+130-:-K0+140 ( L=10m) bờ hữu </t>
  </si>
  <si>
    <t>Tại vị trí K1+650 bờ tả cống lấy nước fi20cm; ống cống BTĐS fi20 (4 ống) bị thủng, hư hỏng hoàn toàn; đất bờ kênh bị sụt tạo thành hố sụt; mái thượng lưu bê tông bị hư hỏng ( L=2m).</t>
  </si>
  <si>
    <t>Sửa chữa cống lấy nước trên kênh B12 tại K1+650T</t>
  </si>
  <si>
    <t>Mái ngoài bờ kênh có nhiều vị trí bị lùng, thấm từ K0+680 -:- K1+00T ( nước thấm ra chấn mái ngoài gây lùng sạt bờ kênh ).</t>
  </si>
  <si>
    <t>Sửa chữa cục bộ kênh tưới B8/9 từ K0+00-:-K0+650</t>
  </si>
  <si>
    <t>MáiTL đập K6:Mái đá 2 bên bờ bị sụt sạt, xuất hiện nhiều lỗ lùng KT (6¸8)cm chạy dọc mái kè đá chảy vào trong cống điều tiết</t>
  </si>
  <si>
    <t xml:space="preserve">Vị trí K6+007H(cống luồn tiêu): Mái kè đá TL bị sụt sạt, võng lún. Xuất hiện lỗ lùng KT Ф10cm chảy xuống cống luồn tiêu. Mái TL và HL cống luồn tiêu bị sụt sạt, mất đất; Cống luồn tiêu tại K11+738 và K11+753:Mái đá trên lưng cống luồn tiêu qua kênh C6 sụt sạt, mất đá </t>
  </si>
  <si>
    <t>Đoạn K0+020÷K0+060 Tchân khay bị nghiêng đổ, nhiều tấm lát bị xô lệch, bê tông khoá mái bị nứt gãy</t>
  </si>
  <si>
    <t>Đoạn từ K0+450÷K0+475 H; K0+480÷K0+495T và K0+750÷K0+850H khoá mái bị hư hỏng</t>
  </si>
  <si>
    <t>Hiện tại đoạn kênh từ K5+250÷K6+000(L=750m) là kênh đất đã xuống cấp, hai bờ kênh thường xuyên bị sạt lở, rò rỉ nước, lòng kênh thường xuyên bị bồi lắng</t>
  </si>
  <si>
    <t>Tại các đoạn từ K5+100÷K5+450T; đoạn từ K5+200÷K5+750H; đoạn từ K6+600÷K6+900 (hai bờ) có bãi bồi trên mái kênh từ hàng tấm thứ sáu xuống hàng tấm thứ ba</t>
  </si>
  <si>
    <t>Hiện tại bờ kênh Nam đoạn từ K17+070 đến K17+100T mái ngoài bờ kênh bị sạt thu nhỏ mặt cắt bờ gây nguy cơ mất an toàn công trình, chiều rộng bờ kênh hiện tại (1.5 -:- 2.0)m</t>
  </si>
  <si>
    <t>Hiện tại bờ kênh Nam đoạn từ K17+105T đến K17+120T mái ngoài bờ kênh bị sạt thu nhỏ mặt cắt bờ gây nguy cơ mất an toàn công trình, chiều rộng bờ kênh hiện tại (1.35 -:- 1,50)m</t>
  </si>
  <si>
    <t xml:space="preserve">Nạo vét thông dòng lòng kênh </t>
  </si>
  <si>
    <t xml:space="preserve">
- Đoạn kênh từ K7+250 ÷ K7+280 (L=30m) hiện tại bờ tả kênh bị nghiêng lún, chân khay bị xô nghiêng ( Đang theo dõi và cập nhật thường xuyên)</t>
  </si>
  <si>
    <t>Tiểu câu trên kênh tưới TB Nam B37 tại K0+100T; K0+400H và K0+500H: Phần thân cống f30 bị sụt vỡ, bản đáy bằng đá xây bị sụt lún, đất đắp lưng cống bị sạt lỡ</t>
  </si>
  <si>
    <t>Xử lý sạt mái ngoài KNSM đoạn K3+550-K3+563(T)</t>
  </si>
  <si>
    <t>Xử lý sạt trượt mái trong và trượt máI ngoài Kênh Bắc Sông Mực đoạn K5+880-K5+934(T+H)</t>
  </si>
  <si>
    <t>Kênh Bắc đập Minh Hòa đoạn từ K1+170-:-K1+179H; K1+141-:-K1+150H (tổng chiều dài 18m), tường kênh đá xây bị nghiêng (10-15)cm, nứt vỡ, mạch vữa long lở.</t>
  </si>
  <si>
    <t>Kênh dọc đoạn K0+10-K0+15 vào mùa mưa lũ thường xuyên có nước từ trên đường QL 217 chảy xuống tràn qua kênh gây bồi lắng lòng và sạt lỡ bờ kênh</t>
  </si>
  <si>
    <t>Sơn tường nhà, tường rào  nhà văn phòng CN Đông Sơn</t>
  </si>
  <si>
    <t>Cống Tiêu Thủy
Cống Tiêu Thủy có nhiệm vụ tiêu thoát nước cho các xã thuộc huyện Thọ Xuân và một phần diện tích thuộc địa phận huyện Triệu Sơn
- Hiện tại mái tiêu năng phía bờ hữu tại tiêu năng số 2 và một phần mái đá tiêu năng số 3 bị sạt lở, chiều dài cung sạt 14m, rộng trung bình theo chiều dài mái là 6m, sâu trung bình 1,7m và đang tiếp tục phát triển thêm. Phần đất đáy tiêu năng số 1, 2, 3 và mái trong tiêu năng bờ hữu bị rỗng, mất đất (L=48,6m). Mái lát đá tiêu năng số 4 bờ tả và bờ hữu bị lún sụt, sạt sâu vài chân mái ngoài đê Sông Chu đã được gia cố tạm bằng rọ đá, về lâu dài không đảm bảo an toàn</t>
  </si>
  <si>
    <t xml:space="preserve">Bể tiêu năng cống xả ra sông bị lồng </t>
  </si>
  <si>
    <t>Hồ Khánh Châu, xã Xuân Du</t>
  </si>
  <si>
    <t>Đập Bọng Nàng</t>
  </si>
  <si>
    <t>III,7,1</t>
  </si>
  <si>
    <t>III,7,2</t>
  </si>
  <si>
    <t>III,7,3</t>
  </si>
  <si>
    <t>VII,8,1</t>
  </si>
  <si>
    <t>VII,8,2</t>
  </si>
  <si>
    <t>Bể hút bị sạt lở</t>
  </si>
  <si>
    <t>IV,1,1</t>
  </si>
  <si>
    <t>IV,1,2</t>
  </si>
  <si>
    <t>V,8,1</t>
  </si>
  <si>
    <t>V,8,2</t>
  </si>
  <si>
    <t>V,8,3</t>
  </si>
  <si>
    <t>V,9</t>
  </si>
  <si>
    <t>V,9,1</t>
  </si>
  <si>
    <t>V,9,2</t>
  </si>
  <si>
    <t>V,9,3</t>
  </si>
  <si>
    <t>V,9,4</t>
  </si>
  <si>
    <t>V,9,5</t>
  </si>
  <si>
    <t>V,9,6</t>
  </si>
  <si>
    <t>V,10</t>
  </si>
  <si>
    <t>V,11</t>
  </si>
  <si>
    <t>V,12</t>
  </si>
  <si>
    <t>VI.9</t>
  </si>
  <si>
    <t>VI.10</t>
  </si>
  <si>
    <t>VI.11</t>
  </si>
  <si>
    <t>VI.12</t>
  </si>
  <si>
    <t>VI.13</t>
  </si>
  <si>
    <t>VI.14</t>
  </si>
  <si>
    <t>VII.1</t>
  </si>
  <si>
    <t>(Kèm theo Công văn số:          /SNN&amp;PTNT-TL ngày      /     /2025 của Sở Nông nghiệp và PTNT Thanh Hóa)</t>
  </si>
  <si>
    <t>HỒ CHỨA NƯỚC LỚN</t>
  </si>
  <si>
    <t>Xã Cẩm Tâm</t>
  </si>
  <si>
    <t>chuẩn bị đầu tư, vốn ngân sách tỉnh</t>
  </si>
  <si>
    <t>HỒ CHỨA NƯỚC VỪA</t>
  </si>
  <si>
    <t>Mái hạ lưu có 9 vùng thấm, các vùng thấm từ (+45.50)m  trở lên dọc theo mái từ (1,0 -:- 2,5)m và kéo dài toàn tuyến đập, nước thấm ra làm ướt mái gây sình lầy.</t>
  </si>
  <si>
    <t>TL2020</t>
  </si>
  <si>
    <t>Mái hạ lưu có 6 vị trí nước thấm ra ở đống đá thoát nước phía chân đập, mức độ thấm thành dòng, nước ra trong.</t>
  </si>
  <si>
    <t>Đang thi công, vốn ATHĐ</t>
  </si>
  <si>
    <t>Hồ Hón Chè</t>
  </si>
  <si>
    <t>Xã Vĩnh Hưng huyện Vĩnh Lộc</t>
  </si>
  <si>
    <t>Giữa thân đập đất có hiện tượng thấm, xuất hiện tổ mối cách vai trái đập 200m. Từ cửa cống lấy nước số 1 K0+00-K0+200: Thành mương, đáy mương bê tông bị hư hỏng</t>
  </si>
  <si>
    <t>Đang thi công, ngân sách tỉnh</t>
  </si>
  <si>
    <t>Xã Hà Long</t>
  </si>
  <si>
    <t>Đập đất, mái thượng, hạ lưu bị sạt trượt, đập bị thấm ướt;cống lấy nước, bị hư hỏng, thấm mang, đỉnh cống.Quai đê thượng lưu phía Tây tràn bị sạt lở 200m, sâu 1,5m; cống chính bị hở mang</t>
  </si>
  <si>
    <t> HTXDVNN  Hà Long</t>
  </si>
  <si>
    <t>Chuẩn bị đầu tư, vốn ngân sách trung ương</t>
  </si>
  <si>
    <t>HỒ CHỨA NƯỚC NHỎ</t>
  </si>
  <si>
    <t>UBND huyện Hà Trung</t>
  </si>
  <si>
    <t>Mái đập chưa được gia cố, cống lấy nước bị rò rỉ</t>
  </si>
  <si>
    <t>Đang thi công, vốn ngân sách tỉnh hỗ trợ</t>
  </si>
  <si>
    <t>Hồ Vạc</t>
  </si>
  <si>
    <t>Xã Điền Hạ</t>
  </si>
  <si>
    <t>đập hỏng, cống hỏng không tích được nước</t>
  </si>
  <si>
    <t>Ban QLKTCTTL</t>
  </si>
  <si>
    <t>Hồ Trung Tiến</t>
  </si>
  <si>
    <t>Xuân Cao</t>
  </si>
  <si>
    <t>1,4</t>
  </si>
  <si>
    <t>0,15</t>
  </si>
  <si>
    <t xml:space="preserve"> Thân đập thấp, sạt lở, cống, tràn tạm bợ đã hư hỏng xuống cấp</t>
  </si>
  <si>
    <t>HTX DVNN TH Xuân Cao</t>
  </si>
  <si>
    <t>Chuẩn bị thi công, vốn ngân sách tỉnh</t>
  </si>
  <si>
    <t>Hồ Na cuồng</t>
  </si>
  <si>
    <t>Tân Thành</t>
  </si>
  <si>
    <t>1,8</t>
  </si>
  <si>
    <t>0,4</t>
  </si>
  <si>
    <t>Đập đất, thấm nướt, có hiện tượng nứt dọc đập; tràn xả lũ hư hỏng nặng.</t>
  </si>
  <si>
    <t>HTX DVNN Kim Tuyến, xã Tân Thành</t>
  </si>
  <si>
    <t>Chuẩn bị thi công, Vốn ATHĐ</t>
  </si>
  <si>
    <t>Hồ Na Mó (hón Sen)</t>
  </si>
  <si>
    <t>Lương Sơn</t>
  </si>
  <si>
    <t>Đập đất thấp, lòng hồ bị vùi lấp; tràn xả lũ thấp, bị xói lỡ, rò rỉ. Hồ không tích được nước, cống lấy nước bị hư hỏng, kênh dẫn là kênh đất xuống cấp</t>
  </si>
  <si>
    <t>HTX DVNN TH Lương Sơn</t>
  </si>
  <si>
    <t>Hồ Ná Nọi</t>
  </si>
  <si>
    <t>Xuân Thắng</t>
  </si>
  <si>
    <t>Đập đất bị rò rỉ, xuống cấp không đảm bảo an toàn, bị bồi lắng</t>
  </si>
  <si>
    <t>HTX DVNN Toàn Thắng, xã Xuân Thắng</t>
  </si>
  <si>
    <t>Đập bị xuống cấp</t>
  </si>
  <si>
    <t>HTX DVNN TH Bát Mọt</t>
  </si>
  <si>
    <t>Đang thi công, vốn BVPT Đất trồng lúa</t>
  </si>
  <si>
    <t>Mái hạ lư bị sạt trượt, thấm ướt, mái thượng lưu chưa được gia cố; tràn xả lũ hư hỏng nặng; cống lấy nước hư hỏng nặng</t>
  </si>
  <si>
    <t>HTX DV NN xã Luận Thành</t>
  </si>
  <si>
    <t>SL2020</t>
  </si>
  <si>
    <t>Hồ Hón Xam</t>
  </si>
  <si>
    <t>Xã Xuân Chinh</t>
  </si>
  <si>
    <t>Hạ lưu đập bị sạt trượt, thấm ướt; tràn xả lũ hư hỏng nặng; cống lấy nước hư hỏng nặng</t>
  </si>
  <si>
    <t>HTX DV NN xã Xuân Chinh</t>
  </si>
  <si>
    <t>Hồ Pà Pông</t>
  </si>
  <si>
    <t>Vạn Xuân</t>
  </si>
  <si>
    <t>Đập đất, bị hỏng mặt đập rò rỉ, tràn bị thủng, lún, thủng vai tràn</t>
  </si>
  <si>
    <t>HTXDVNN</t>
  </si>
  <si>
    <t>Hồ Hón ốc</t>
  </si>
  <si>
    <t>Đập đất cấp III, nhiều vị trí sạt lở, tràn xả lũ được bố trí nhưng không đảm bảo cho việc xả lũ trong m mưa bão, sân tiêu năng bị sạt lở. Cống điều tiết qua thân đập đặt ở cao độ không phù hợp để lấy nước triệt để trong mùa sản xuất.</t>
  </si>
  <si>
    <t>Hồ Làng Đa (Bai Đa)</t>
  </si>
  <si>
    <t>Rò rỉ nước chân đập</t>
  </si>
  <si>
    <t>Hồ Đồi trảng</t>
  </si>
  <si>
    <t>Nước thấm dọc qua thân đập và thoát ra chân mái hạ lưu, mái đập phía thượng lưu bị sạt lở</t>
  </si>
  <si>
    <t>Hồ Đầm Thi</t>
  </si>
  <si>
    <t>TT Ngọc Lặc</t>
  </si>
  <si>
    <t>Đập đất bị sạt lở mái thượng lưu. Đập chưa có tràn kiên cố, tràn đất. Bên vai đập hình thành kênh đất có độ sâu hơn 2m ảnh hưởng đến đời sống dân sinh.</t>
  </si>
  <si>
    <t>Chuẩn bị đầu tư, vốn ngân sách tỉnh</t>
  </si>
  <si>
    <t>Hồ Hàng Rùa</t>
  </si>
  <si>
    <t>Hồ Khe Du</t>
  </si>
  <si>
    <t>Đập đất, Tình trạng hư hỏng, sạt lở thấm nứt bờ đập và thẩm thấu nước qua thân đập, lòng hồ bị bồi lắng, khả năng tích trữ nước thấp</t>
  </si>
  <si>
    <t>Mặt đập chưa được gia cố, cống lấy nước bị hư hỏng</t>
  </si>
  <si>
    <t>xã Thanh Sơn</t>
  </si>
  <si>
    <t>Bờ đập đất, Mái thượng, hạ lưu nhiều đoạn bị sạt trượt, thân hồ bị rò rĩ, tràn xả lũ bị sụt lún, lòng hồ bị bồi lắng  khả năng tích nước kém</t>
  </si>
  <si>
    <t>Ban quản lý khai thác công trình thủy lợi huyện</t>
  </si>
  <si>
    <t>SL 2023</t>
  </si>
  <si>
    <t>Xã Cát Tân</t>
  </si>
  <si>
    <t>Tràn xả lũ, cống lấy nước hư hỏng, không đảm bảo an toàn</t>
  </si>
  <si>
    <t>Ban QLKTCT Thủy lợi</t>
  </si>
  <si>
    <t xml:space="preserve">Hồ Ao Bui </t>
  </si>
  <si>
    <t>Thị Trấn Yên Cát</t>
  </si>
  <si>
    <t>Bờ đập đất, mái thượng lưu đập nhiều đoạn bị sạt trượt, thân đập bị rò rĩ; Tràn xả lũ bị hư hỏng nặng, nước thấm qua thân tràn; Cống lấy nước xây tạm bị rò rĩ</t>
  </si>
  <si>
    <t>Xã Xuân Hòa</t>
  </si>
  <si>
    <t>Đập xuống cấp, Tấm lát thượng lưu bị bong tróc, hư hỏng, và lòng hồ bị bồi lắng lớn</t>
  </si>
  <si>
    <t xml:space="preserve">Hồ Trung Thành </t>
  </si>
  <si>
    <t>Đập xuống cấp, Tấm lát thượng lưu bị bong tróc, hư hỏng, cống gỗ tạm và lòng hồ bị bồi lắng lớn,tràn hư hỏng nặng</t>
  </si>
  <si>
    <t>TL 2020</t>
  </si>
  <si>
    <t>Đập nhỏ, tràn đất, cống bị hư hỏng</t>
  </si>
  <si>
    <t>Hồ Đồng Lăng</t>
  </si>
  <si>
    <t>Hồ Khe Dầu</t>
  </si>
  <si>
    <t>Hồ Quy</t>
  </si>
  <si>
    <t>Hồ Thống Nhất</t>
  </si>
  <si>
    <t>Thôn Thống Nhất xã Các Sơn</t>
  </si>
  <si>
    <t xml:space="preserve">Mặt cắt thân đập nhỏ, tấm lát mái thượng lưu nhiều chỗ sạt trượt, mương đầu mối hư hỏng, lòng hồ bồi lắng, tràn xả lũ lồng mang nhẹ. </t>
  </si>
  <si>
    <t>UBND xã Các Sơn (HTX dịch vụ chăn nuôi tổng hợp xã Các Sơn)</t>
  </si>
  <si>
    <t>Hồ Mã Trai II</t>
  </si>
  <si>
    <t>Tổ dân phố Sa Thôn, phường Xuân Lâm</t>
  </si>
  <si>
    <t>Lồng mang cánh tràn phía tả và hữu, sạt trượt thân đập cánh tràn phía hữu, đáy bể tiêu năng bị lồng.</t>
  </si>
  <si>
    <t>UBND phường Xuân Lâm (HTX DV NN phường Xuân Lâm)</t>
  </si>
  <si>
    <t xml:space="preserve"> DANH MUC 63 HỒ CHỨA THỦY LỢI HƯ HỎNG XUỐNG CẤP SAU MÙA MƯA LŨ NĂM 2024</t>
  </si>
  <si>
    <r>
      <t>- Tổng số hồ bị hư hỏng xuống cấp sau mùa lũ 2024 là 63 hồ, trong đó: số hồ đã được bố trí vốn để sửa chữa, nâng cấp là 19</t>
    </r>
    <r>
      <rPr>
        <sz val="10"/>
        <color rgb="FFFF0000"/>
        <rFont val="Times New Roman"/>
        <family val="1"/>
      </rPr>
      <t xml:space="preserve"> hồ</t>
    </r>
    <r>
      <rPr>
        <sz val="10"/>
        <rFont val="Times New Roman"/>
        <family val="1"/>
      </rPr>
      <t>, trong đó có 11 hồ đang triển khai thi công; số hồ chưa được bố trí vốn là 44 hồ.
- Số hồ bị hư hỏng xuống cấp trước lũ năm 2024 đã được sửa chữa, nâng câp xong là 28 hồ (gồm các hồ Bằng Lợi, Đống Chẹ, Đồng Cả, huyện Thạch Thành; các hồ: Rát, Đá Kẽm, huyện Vĩnh Lộc; các hồ Bừa Rằm, Đầm Trời, Đồng Cùng, huyện Như Xuân; hồ Bo Dướn, huyện Bá Thước; các hồ Vó Khủ, Làng Nán, Bu Bu, Cây Dừa, Vìn, huyện Ngọc Lặc; các hồ Coong Khoai, Thành Rõ, Khiến, Đồng Mua, huyện Thường Xuân; các hồ Khe Tre, Cầu Lim, Bái Ổi, huyện Như Thanh; các hồ Trại Lợn, Chai huyện Nông Cống; hồ Ông Hoạt, huyện Triệu Sơn; các hồ Đông Sơn, Mã Trai 1, Liên Sơn, thị xã Nghi Sơn; hồ Mó Cun, huyện Cẩm Thủy)</t>
    </r>
  </si>
  <si>
    <t>Âu Báo Văn</t>
  </si>
  <si>
    <t>(Kèm theo Công văn số:          /SNN&amp;PTNT-TL ngày      /     /2025 của Sở Nông nghiệp và PTNT)</t>
  </si>
  <si>
    <t>Phụ lục 03
DANH MỤC CÁC CÔNG TRÌNH THỦY LỢI ĐANG TRIỂN KHAI THI CÔNG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</si>
</sst>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41" formatCode="_(* #,##0_);_(* \(#,##0\);_(* &quot;-&quot;_);_(@_)"/>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_-* ###,0&quot;.&quot;00_-;\-* ###,0&quot;.&quot;00_-;_-* &quot;-&quot;??_-;_-@_-"/>
    <numFmt numFmtId="168" formatCode="&quot;€&quot;#,##0;[Red]\-&quot;€&quot;#,##0"/>
    <numFmt numFmtId="169" formatCode="_-* #,##0_-;\-* #,##0_-;_-* &quot;-&quot;??_-;_-@_-"/>
    <numFmt numFmtId="170" formatCode="_ * #,##0_)\ _$_ ;_ * \(#,##0\)\ _$_ ;_ * &quot;-&quot;_)\ _$_ ;_ @_ "/>
    <numFmt numFmtId="171" formatCode="&quot;\&quot;#,##0.00;[Red]&quot;\&quot;\-#,##0.00"/>
    <numFmt numFmtId="172" formatCode="_ * ###,0&quot;.&quot;00_)\ _$_ ;_ * \(###,0&quot;.&quot;00\)\ _$_ ;_ * &quot;-&quot;??_)\ _$_ ;_ @_ "/>
    <numFmt numFmtId="173" formatCode="&quot;\&quot;#,##0;[Red]&quot;\&quot;\-#,##0"/>
    <numFmt numFmtId="174" formatCode="_ * ###,0&quot;.&quot;00_)\ &quot;€&quot;_ ;_ * \(###,0&quot;.&quot;00\)\ &quot;€&quot;_ ;_ * &quot;-&quot;??_)\ &quot;€&quot;_ ;_ @_ "/>
    <numFmt numFmtId="175" formatCode="_ * #,##0_ ;_ * \-#,##0_ ;_ * &quot;-&quot;_ ;_ @_ "/>
    <numFmt numFmtId="176" formatCode="###,0&quot;.&quot;00%\ ;[Red]\-###,0&quot;.&quot;00%\ "/>
    <numFmt numFmtId="177" formatCode="_ * #,##0.00_ ;_ * \-#,##0.00_ ;_ * &quot;-&quot;??_ ;_ @_ "/>
    <numFmt numFmtId="178" formatCode="_ * #,##0.00_)&quot;$&quot;_ ;_ * \(#,##0.00\)&quot;$&quot;_ ;_ * &quot;-&quot;??_)&quot;$&quot;_ ;_ @_ "/>
    <numFmt numFmtId="179" formatCode="0.000_)"/>
    <numFmt numFmtId="180" formatCode="\$#,##0\ ;\(\$#,##0\)"/>
    <numFmt numFmtId="181" formatCode="0.000"/>
    <numFmt numFmtId="182" formatCode="&quot;€&quot;\ \ \ \ #,##0_);\(&quot;€&quot;\ \ \ #,##0\)"/>
    <numFmt numFmtId="183" formatCode="&quot;€&quot;\ \ \ \ \ #,##0_);\(&quot;€&quot;\ \ \ \ \ #,##0\)"/>
    <numFmt numFmtId="184" formatCode="#."/>
    <numFmt numFmtId="185" formatCode="#,##0\ &quot;€&quot;;\-#,##0\ &quot;€&quot;"/>
    <numFmt numFmtId="186" formatCode="#,###"/>
    <numFmt numFmtId="187" formatCode="#,##0\ &quot;€&quot;_);[Red]\(#,##0\ &quot;€&quot;\)"/>
    <numFmt numFmtId="188" formatCode="&quot;€&quot;###,0&quot;.&quot;00_);[Red]\(&quot;€&quot;###,0&quot;.&quot;00\)"/>
    <numFmt numFmtId="189" formatCode="#,##0.00\ &quot;F&quot;;[Red]\-#,##0.00\ &quot;F&quot;"/>
    <numFmt numFmtId="190" formatCode="&quot;£&quot;#,##0;[Red]\-&quot;£&quot;#,##0"/>
    <numFmt numFmtId="191" formatCode="_-* #,##0.0\ _F_-;\-* #,##0.0\ _F_-;_-* &quot;-&quot;??\ _F_-;_-@_-"/>
    <numFmt numFmtId="192" formatCode="0.00000000000E+00;\?"/>
    <numFmt numFmtId="193" formatCode="_-* #,##0\ &quot;F&quot;_-;\-* #,##0\ &quot;F&quot;_-;_-* &quot;-&quot;\ &quot;F&quot;_-;_-@_-"/>
    <numFmt numFmtId="194" formatCode="#,##0\ &quot;F&quot;;[Red]\-#,##0\ &quot;F&quot;"/>
    <numFmt numFmtId="195" formatCode="#,##0.00\ &quot;F&quot;;\-#,##0.00\ &quot;F&quot;"/>
    <numFmt numFmtId="196" formatCode="#,##0\ &quot;€&quot;;[Red]\-#,##0\ &quot;€&quot;"/>
    <numFmt numFmtId="197" formatCode="_-* #,##0\ &quot;DM&quot;_-;\-* #,##0\ &quot;DM&quot;_-;_-* &quot;-&quot;\ &quot;DM&quot;_-;_-@_-"/>
    <numFmt numFmtId="198" formatCode="_-* #,##0.00\ &quot;DM&quot;_-;\-* #,##0.00\ &quot;DM&quot;_-;_-* &quot;-&quot;??\ &quot;DM&quot;_-;_-@_-"/>
    <numFmt numFmtId="199" formatCode="_(&quot;§&quot;* #,##0_);_(&quot;§&quot;* \(#,##0\);_(&quot;§&quot;* &quot;-&quot;_);_(@_)"/>
    <numFmt numFmtId="200" formatCode="&quot;￥&quot;#,##0;&quot;￥&quot;\-#,##0"/>
    <numFmt numFmtId="201" formatCode="00.000"/>
    <numFmt numFmtId="202" formatCode="_-&quot;$&quot;* #,##0_-;\-&quot;$&quot;* #,##0_-;_-&quot;$&quot;* &quot;-&quot;_-;_-@_-"/>
    <numFmt numFmtId="203" formatCode="&quot;$&quot;#,##0;[Red]\-&quot;$&quot;#,##0"/>
    <numFmt numFmtId="204" formatCode="&quot;§&quot;#,##0.00_);[Red]\(&quot;§&quot;#,##0.00\)"/>
    <numFmt numFmtId="205" formatCode="_(* #,##0_);_(* \(#,##0\);_(* &quot;-&quot;??_);_(@_)"/>
    <numFmt numFmtId="206" formatCode="0_);\(0\)"/>
    <numFmt numFmtId="207" formatCode="_(* #,##0.0_);_(* \(#,##0.0\);_(* &quot;-&quot;??_);_(@_)"/>
    <numFmt numFmtId="208" formatCode="0.0"/>
    <numFmt numFmtId="209" formatCode="#,##0.0"/>
    <numFmt numFmtId="210" formatCode="&quot;$&quot;#,##0.00"/>
    <numFmt numFmtId="211" formatCode="#,##0.000"/>
    <numFmt numFmtId="212" formatCode="_(* #,##0_);_(* \(#,##0\);_(* &quot;-&quot;?_);_(@_)"/>
    <numFmt numFmtId="214" formatCode="_(* #,##0.0_);_(* \(#,##0.0\);_(* &quot;-&quot;?_);_(@_)"/>
  </numFmts>
  <fonts count="167">
    <font>
      <sz val="10"/>
      <name val="Times New Roman"/>
    </font>
    <font>
      <sz val="11"/>
      <color theme="1"/>
      <name val="Arial"/>
      <family val="2"/>
      <scheme val="minor"/>
    </font>
    <font>
      <sz val="11"/>
      <color theme="1"/>
      <name val="Arial"/>
      <family val="2"/>
      <scheme val="minor"/>
    </font>
    <font>
      <sz val="10"/>
      <name val="Times New Roman"/>
      <family val="1"/>
    </font>
    <font>
      <sz val="8"/>
      <name val="Times New Roman"/>
      <family val="1"/>
    </font>
    <font>
      <sz val="12"/>
      <name val="Times New Roman"/>
      <family val="1"/>
    </font>
    <font>
      <sz val="12"/>
      <name val=".VnTime"/>
      <family val="2"/>
    </font>
    <font>
      <sz val="10"/>
      <name val="Arial"/>
      <family val="2"/>
    </font>
    <font>
      <sz val="14"/>
      <name val="??"/>
      <family val="3"/>
    </font>
    <font>
      <sz val="12"/>
      <name val="????"/>
      <family val="1"/>
      <charset val="136"/>
    </font>
    <font>
      <sz val="12"/>
      <name val="Courier"/>
      <family val="3"/>
    </font>
    <font>
      <sz val="10"/>
      <name val="Helv"/>
      <family val="2"/>
    </font>
    <font>
      <sz val="14"/>
      <name val="VNTime"/>
    </font>
    <font>
      <b/>
      <u/>
      <sz val="14"/>
      <color indexed="8"/>
      <name val=".VnBook-AntiquaH"/>
      <family val="2"/>
    </font>
    <font>
      <sz val="10"/>
      <name val="VNI-Times"/>
    </font>
    <font>
      <sz val="12"/>
      <name val="¹ÙÅÁÃ¼"/>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0"/>
      <name val=".VnTime"/>
      <family val="2"/>
    </font>
    <font>
      <sz val="11"/>
      <color indexed="9"/>
      <name val="Calibri"/>
      <family val="2"/>
    </font>
    <font>
      <sz val="11"/>
      <name val=".VnArial"/>
      <family val="2"/>
    </font>
    <font>
      <sz val="12"/>
      <name val="¹UAAA¼"/>
      <family val="3"/>
      <charset val="129"/>
    </font>
    <font>
      <sz val="12"/>
      <name val="¹ÙÅÁÃ¼"/>
      <family val="1"/>
      <charset val="129"/>
    </font>
    <font>
      <sz val="11"/>
      <color indexed="20"/>
      <name val="Calibri"/>
      <family val="2"/>
    </font>
    <font>
      <sz val="12"/>
      <name val="Tms Rmn"/>
    </font>
    <font>
      <sz val="11"/>
      <name val="µ¸¿ò"/>
      <charset val="129"/>
    </font>
    <font>
      <sz val="12"/>
      <name val="µ¸¿òÃ¼"/>
      <family val="3"/>
      <charset val="129"/>
    </font>
    <font>
      <sz val="12"/>
      <name val="System"/>
      <family val="1"/>
      <charset val="129"/>
    </font>
    <font>
      <sz val="12"/>
      <name val="Helv"/>
      <family val="2"/>
    </font>
    <font>
      <b/>
      <sz val="11"/>
      <color indexed="52"/>
      <name val="Calibri"/>
      <family val="2"/>
    </font>
    <font>
      <b/>
      <sz val="10"/>
      <name val="Helv"/>
    </font>
    <font>
      <b/>
      <sz val="11"/>
      <color indexed="9"/>
      <name val="Calibri"/>
      <family val="2"/>
    </font>
    <font>
      <sz val="10"/>
      <name val="Arial"/>
      <family val="2"/>
    </font>
    <font>
      <sz val="11"/>
      <name val="Tms Rmn"/>
    </font>
    <font>
      <sz val="10"/>
      <name val="MS Serif"/>
      <family val="1"/>
    </font>
    <font>
      <sz val="10"/>
      <name val="MS Sans Serif"/>
      <family val="2"/>
    </font>
    <font>
      <sz val="12"/>
      <name val=".VnTime"/>
      <family val="2"/>
    </font>
    <font>
      <sz val="10"/>
      <color indexed="16"/>
      <name val="MS Serif"/>
      <family val="1"/>
    </font>
    <font>
      <i/>
      <sz val="11"/>
      <color indexed="23"/>
      <name val="Calibri"/>
      <family val="2"/>
    </font>
    <font>
      <sz val="11"/>
      <color indexed="17"/>
      <name val="Calibri"/>
      <family val="2"/>
    </font>
    <font>
      <sz val="8"/>
      <name val="Arial"/>
      <family val="2"/>
    </font>
    <font>
      <b/>
      <sz val="12"/>
      <color indexed="9"/>
      <name val="Tms Rmn"/>
    </font>
    <font>
      <b/>
      <sz val="12"/>
      <name val="Helv"/>
    </font>
    <font>
      <b/>
      <sz val="12"/>
      <name val="Arial"/>
      <family val="2"/>
    </font>
    <font>
      <b/>
      <sz val="18"/>
      <name val="Arial"/>
      <family val="2"/>
    </font>
    <font>
      <b/>
      <sz val="11"/>
      <color indexed="56"/>
      <name val="Calibri"/>
      <family val="2"/>
    </font>
    <font>
      <b/>
      <sz val="1"/>
      <color indexed="8"/>
      <name val="Courier"/>
      <family val="3"/>
    </font>
    <font>
      <b/>
      <sz val="8"/>
      <name val="MS Sans Serif"/>
      <family val="2"/>
    </font>
    <font>
      <b/>
      <sz val="10"/>
      <name val=".VnTime"/>
      <family val="2"/>
    </font>
    <font>
      <sz val="11"/>
      <color indexed="62"/>
      <name val="Calibri"/>
      <family val="2"/>
    </font>
    <font>
      <sz val="11"/>
      <color indexed="52"/>
      <name val="Calibri"/>
      <family val="2"/>
    </font>
    <font>
      <b/>
      <sz val="11"/>
      <name val="Helv"/>
    </font>
    <font>
      <sz val="10"/>
      <name val=".VnAvant"/>
      <family val="2"/>
    </font>
    <font>
      <sz val="12"/>
      <name val="Arial"/>
      <family val="2"/>
    </font>
    <font>
      <sz val="11"/>
      <color indexed="60"/>
      <name val="Calibri"/>
      <family val="2"/>
    </font>
    <font>
      <sz val="13"/>
      <name val=".VnTime"/>
      <family val="2"/>
    </font>
    <font>
      <sz val="13"/>
      <name val=".VnTime"/>
      <family val="2"/>
    </font>
    <font>
      <sz val="11"/>
      <name val="–¾’©"/>
      <family val="1"/>
      <charset val="128"/>
    </font>
    <font>
      <sz val="10"/>
      <name val="Times New Roman"/>
      <family val="1"/>
    </font>
    <font>
      <b/>
      <sz val="11"/>
      <color indexed="63"/>
      <name val="Calibri"/>
      <family val="2"/>
    </font>
    <font>
      <sz val="8"/>
      <name val="Wingdings"/>
      <charset val="2"/>
    </font>
    <font>
      <sz val="8"/>
      <name val="Helv"/>
    </font>
    <font>
      <sz val="8"/>
      <name val="MS Sans Serif"/>
      <family val="2"/>
    </font>
    <font>
      <sz val="13"/>
      <name val="VNTime"/>
    </font>
    <font>
      <sz val="11"/>
      <color indexed="32"/>
      <name val="VNI-Times"/>
    </font>
    <font>
      <b/>
      <sz val="8"/>
      <color indexed="8"/>
      <name val="Helv"/>
    </font>
    <font>
      <sz val="14"/>
      <name val=".VnTime"/>
      <family val="2"/>
    </font>
    <font>
      <sz val="10"/>
      <name val=".VnArial"/>
      <family val="2"/>
    </font>
    <font>
      <b/>
      <sz val="18"/>
      <color indexed="56"/>
      <name val="Cambria"/>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sz val="11"/>
      <color indexed="10"/>
      <name val="Calibri"/>
      <family val="2"/>
    </font>
    <font>
      <sz val="14"/>
      <name val=".VnArial"/>
      <family val="2"/>
    </font>
    <font>
      <sz val="14"/>
      <name val="뼻뮝"/>
      <family val="3"/>
    </font>
    <font>
      <sz val="12"/>
      <name val="바탕체"/>
      <family val="3"/>
    </font>
    <font>
      <sz val="12"/>
      <name val="뼻뮝"/>
      <family val="3"/>
    </font>
    <font>
      <sz val="9"/>
      <name val="Arial"/>
      <family val="2"/>
    </font>
    <font>
      <sz val="11"/>
      <name val=".VnTime"/>
      <family val="2"/>
    </font>
    <font>
      <sz val="12"/>
      <name val="바탕체"/>
      <family val="1"/>
      <charset val="129"/>
    </font>
    <font>
      <sz val="11"/>
      <name val="돋움"/>
      <family val="3"/>
    </font>
    <font>
      <sz val="10"/>
      <name val="굴림체"/>
      <family val="3"/>
    </font>
    <font>
      <sz val="11"/>
      <name val="ＭＳ Ｐゴシック"/>
      <charset val="128"/>
    </font>
    <font>
      <sz val="10"/>
      <name val=" "/>
      <family val="1"/>
      <charset val="136"/>
    </font>
    <font>
      <b/>
      <sz val="12"/>
      <name val="Times New Roman"/>
      <family val="1"/>
    </font>
    <font>
      <i/>
      <sz val="12"/>
      <name val="Times New Roman"/>
      <family val="1"/>
    </font>
    <font>
      <b/>
      <sz val="10"/>
      <name val="Times New Roman"/>
      <family val="1"/>
    </font>
    <font>
      <sz val="9"/>
      <name val="Times New Roman"/>
      <family val="1"/>
    </font>
    <font>
      <b/>
      <sz val="13"/>
      <name val="Times New Roman"/>
      <family val="1"/>
    </font>
    <font>
      <i/>
      <sz val="13"/>
      <name val="Times New Roman"/>
      <family val="1"/>
    </font>
    <font>
      <sz val="11"/>
      <color theme="1"/>
      <name val="Arial"/>
      <family val="2"/>
      <scheme val="minor"/>
    </font>
    <font>
      <sz val="13"/>
      <name val="Times New Roman"/>
      <family val="1"/>
    </font>
    <font>
      <b/>
      <sz val="9"/>
      <name val="Times New Roman"/>
      <family val="1"/>
    </font>
    <font>
      <b/>
      <vertAlign val="subscript"/>
      <sz val="9"/>
      <name val="Times New Roman"/>
      <family val="1"/>
    </font>
    <font>
      <b/>
      <vertAlign val="superscript"/>
      <sz val="9"/>
      <name val="Times New Roman"/>
      <family val="1"/>
    </font>
    <font>
      <b/>
      <sz val="11"/>
      <name val="Arial"/>
      <family val="2"/>
      <scheme val="minor"/>
    </font>
    <font>
      <b/>
      <sz val="9"/>
      <name val="Arial"/>
      <family val="2"/>
      <scheme val="minor"/>
    </font>
    <font>
      <b/>
      <u/>
      <sz val="10"/>
      <name val="Times New Roman"/>
      <family val="1"/>
    </font>
    <font>
      <sz val="11"/>
      <name val="Times New Roman"/>
      <family val="1"/>
    </font>
    <font>
      <sz val="12"/>
      <name val="Times New Roman"/>
      <family val="1"/>
      <charset val="163"/>
    </font>
    <font>
      <sz val="10"/>
      <name val="Times New Roman"/>
      <family val="1"/>
      <charset val="163"/>
    </font>
    <font>
      <sz val="12"/>
      <name val="Arial"/>
      <family val="2"/>
      <scheme val="minor"/>
    </font>
    <font>
      <b/>
      <u/>
      <sz val="12"/>
      <name val="Times New Roman"/>
      <family val="1"/>
    </font>
    <font>
      <b/>
      <i/>
      <sz val="12"/>
      <name val="Times New Roman"/>
      <family val="1"/>
    </font>
    <font>
      <b/>
      <sz val="12"/>
      <name val=".VnArial Narrow"/>
      <family val="2"/>
    </font>
    <font>
      <sz val="12"/>
      <name val="Calibri"/>
      <family val="2"/>
    </font>
    <font>
      <sz val="10"/>
      <color indexed="8"/>
      <name val="Arial"/>
      <family val="2"/>
    </font>
    <font>
      <sz val="14"/>
      <name val="Times New Roman"/>
      <family val="1"/>
    </font>
    <font>
      <sz val="12"/>
      <color rgb="FFFF0000"/>
      <name val="Times New Roman"/>
      <family val="1"/>
    </font>
    <font>
      <sz val="10"/>
      <color rgb="FFFF0000"/>
      <name val="Times New Roman"/>
      <family val="1"/>
    </font>
    <font>
      <sz val="12"/>
      <color theme="9" tint="-0.249977111117893"/>
      <name val="Times New Roman"/>
      <family val="1"/>
    </font>
    <font>
      <sz val="10"/>
      <color theme="9" tint="-0.249977111117893"/>
      <name val="Times New Roman"/>
      <family val="1"/>
    </font>
    <font>
      <sz val="10"/>
      <name val="Times New Roman"/>
      <family val="1"/>
    </font>
    <font>
      <b/>
      <sz val="12"/>
      <name val="Times New Roman"/>
      <family val="1"/>
      <charset val="163"/>
    </font>
    <font>
      <b/>
      <sz val="12"/>
      <color theme="1"/>
      <name val="Times New Roman"/>
      <family val="1"/>
    </font>
    <font>
      <sz val="12"/>
      <color theme="1"/>
      <name val="Times New Roman"/>
      <family val="1"/>
    </font>
    <font>
      <sz val="12"/>
      <color indexed="8"/>
      <name val="Times New Roman"/>
      <family val="1"/>
    </font>
    <font>
      <b/>
      <sz val="12"/>
      <color rgb="FF000000"/>
      <name val="Times New Roman"/>
      <family val="1"/>
    </font>
    <font>
      <b/>
      <sz val="12"/>
      <color rgb="FFFF0000"/>
      <name val="Times New Roman"/>
      <family val="1"/>
    </font>
    <font>
      <sz val="11"/>
      <color theme="1"/>
      <name val="Times New Roman"/>
      <family val="1"/>
    </font>
    <font>
      <i/>
      <sz val="12"/>
      <color theme="1"/>
      <name val="Times New Roman"/>
      <family val="1"/>
    </font>
    <font>
      <sz val="12"/>
      <color theme="1"/>
      <name val="Times New Roman"/>
      <family val="1"/>
      <charset val="163"/>
    </font>
    <font>
      <sz val="12"/>
      <color theme="1"/>
      <name val="Symbol"/>
      <family val="1"/>
      <charset val="2"/>
    </font>
    <font>
      <vertAlign val="subscript"/>
      <sz val="12"/>
      <color theme="1"/>
      <name val="Times New Roman"/>
      <family val="1"/>
      <charset val="163"/>
    </font>
    <font>
      <sz val="12"/>
      <color theme="1"/>
      <name val=".VnTime"/>
      <family val="2"/>
    </font>
    <font>
      <vertAlign val="superscript"/>
      <sz val="12"/>
      <color theme="1"/>
      <name val="Times New Roman"/>
      <family val="1"/>
    </font>
    <font>
      <sz val="12"/>
      <color theme="1"/>
      <name val="Times New Roman"/>
      <family val="1"/>
      <charset val="163"/>
      <scheme val="major"/>
    </font>
    <font>
      <sz val="12"/>
      <color rgb="FF000000"/>
      <name val="Times New Roman"/>
      <family val="1"/>
    </font>
    <font>
      <sz val="9"/>
      <color theme="1"/>
      <name val="Times New Roman"/>
      <family val="1"/>
    </font>
    <font>
      <b/>
      <sz val="10"/>
      <color theme="9" tint="-0.249977111117893"/>
      <name val="Times New Roman"/>
      <family val="1"/>
    </font>
    <font>
      <sz val="13"/>
      <color rgb="FF081C36"/>
      <name val="Times New Roman"/>
      <family val="1"/>
    </font>
    <font>
      <sz val="11"/>
      <color theme="1"/>
      <name val="Times New Roman"/>
      <family val="2"/>
      <charset val="163"/>
    </font>
    <font>
      <sz val="11"/>
      <name val="Times New Roman"/>
      <family val="1"/>
      <charset val="163"/>
    </font>
    <font>
      <sz val="11"/>
      <color rgb="FF000000"/>
      <name val="Times New Roman"/>
      <family val="1"/>
    </font>
    <font>
      <sz val="12"/>
      <color theme="1"/>
      <name val="Times New Roman"/>
      <family val="2"/>
      <charset val="163"/>
    </font>
    <font>
      <sz val="12"/>
      <color indexed="8"/>
      <name val="Times New Roman"/>
      <family val="2"/>
    </font>
    <font>
      <b/>
      <sz val="14"/>
      <name val="Times New Roman"/>
      <family val="1"/>
    </font>
    <font>
      <sz val="12"/>
      <name val="Symbol"/>
      <family val="1"/>
      <charset val="2"/>
    </font>
    <font>
      <sz val="13.5"/>
      <color rgb="FF000000"/>
      <name val="Times New Roman"/>
      <family val="1"/>
    </font>
    <font>
      <sz val="13"/>
      <color rgb="FF000000"/>
      <name val=".VnTime"/>
      <family val="2"/>
    </font>
    <font>
      <sz val="12"/>
      <color theme="1"/>
      <name val="Times New Roman"/>
      <family val="1"/>
      <scheme val="major"/>
    </font>
    <font>
      <sz val="12"/>
      <color theme="1"/>
      <name val="Times New Roman"/>
      <family val="2"/>
    </font>
    <font>
      <b/>
      <sz val="12"/>
      <color theme="1"/>
      <name val=".VnTime"/>
      <family val="2"/>
    </font>
    <font>
      <b/>
      <sz val="12"/>
      <color theme="1"/>
      <name val="Times New Roman"/>
      <family val="1"/>
      <charset val="163"/>
    </font>
    <font>
      <sz val="11"/>
      <color indexed="8"/>
      <name val="Arial"/>
      <family val="2"/>
    </font>
    <font>
      <sz val="12"/>
      <name val="Times New Roman"/>
      <family val="1"/>
      <charset val="1"/>
    </font>
    <font>
      <sz val="13"/>
      <color rgb="FF000000"/>
      <name val="Times New Roman"/>
      <family val="1"/>
    </font>
    <font>
      <sz val="12"/>
      <color rgb="FF081C36"/>
      <name val="Times New Roman"/>
      <family val="1"/>
    </font>
    <font>
      <sz val="12"/>
      <color indexed="8"/>
      <name val="Times New Roman"/>
      <family val="1"/>
      <charset val="129"/>
    </font>
    <font>
      <b/>
      <sz val="12"/>
      <name val=".VnArial Narrow"/>
      <family val="2"/>
      <charset val="129"/>
    </font>
    <font>
      <sz val="12"/>
      <name val="Times New Roman"/>
      <family val="1"/>
      <charset val="129"/>
    </font>
    <font>
      <sz val="12"/>
      <color indexed="8"/>
      <name val=".VnArial Narrow"/>
      <family val="2"/>
      <charset val="129"/>
    </font>
    <font>
      <sz val="12"/>
      <color indexed="10"/>
      <name val=".VnArial Narrow"/>
      <family val="2"/>
      <charset val="129"/>
    </font>
    <font>
      <b/>
      <sz val="12"/>
      <color indexed="8"/>
      <name val=".VnArial Narrow"/>
      <family val="2"/>
      <charset val="129"/>
    </font>
    <font>
      <sz val="12"/>
      <color indexed="8"/>
      <name val="Symbol"/>
      <family val="1"/>
      <charset val="2"/>
    </font>
    <font>
      <sz val="12"/>
      <color indexed="8"/>
      <name val="Times New Roman"/>
      <family val="2"/>
      <charset val="129"/>
    </font>
    <font>
      <sz val="12"/>
      <color indexed="8"/>
      <name val="Calibri"/>
      <family val="2"/>
    </font>
    <font>
      <b/>
      <sz val="12"/>
      <name val="Times New Roman"/>
      <family val="1"/>
      <charset val="129"/>
    </font>
    <font>
      <b/>
      <i/>
      <sz val="12"/>
      <name val="Times New Roman"/>
      <family val="1"/>
      <charset val="163"/>
    </font>
    <font>
      <b/>
      <sz val="12"/>
      <color theme="1"/>
      <name val=".VnTime"/>
      <family val="1"/>
    </font>
  </fonts>
  <fills count="36">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double">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67">
    <xf numFmtId="0" fontId="0" fillId="0" borderId="0"/>
    <xf numFmtId="0" fontId="6" fillId="0" borderId="0" applyNumberFormat="0" applyFill="0" applyBorder="0" applyAlignment="0" applyProtection="0"/>
    <xf numFmtId="164" fontId="7" fillId="0" borderId="0" applyFont="0" applyFill="0" applyBorder="0" applyAlignment="0" applyProtection="0"/>
    <xf numFmtId="0" fontId="8" fillId="0" borderId="0" applyFont="0" applyFill="0" applyBorder="0" applyAlignment="0" applyProtection="0"/>
    <xf numFmtId="165" fontId="7"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10" fillId="0" borderId="0" applyFont="0" applyFill="0" applyBorder="0" applyAlignment="0" applyProtection="0"/>
    <xf numFmtId="0" fontId="5" fillId="0" borderId="0">
      <alignment vertical="center"/>
    </xf>
    <xf numFmtId="0" fontId="11" fillId="0" borderId="0"/>
    <xf numFmtId="0" fontId="7" fillId="0" borderId="0"/>
    <xf numFmtId="0" fontId="7" fillId="0" borderId="0"/>
    <xf numFmtId="1" fontId="12" fillId="0" borderId="1" applyBorder="0" applyAlignment="0">
      <alignment horizontal="center"/>
    </xf>
    <xf numFmtId="0" fontId="13" fillId="2" borderId="0"/>
    <xf numFmtId="169" fontId="14" fillId="0" borderId="0" applyNumberFormat="0" applyFont="0" applyBorder="0" applyAlignment="0">
      <protection hidden="1"/>
    </xf>
    <xf numFmtId="9" fontId="15" fillId="0" borderId="0" applyFont="0" applyFill="0" applyBorder="0" applyAlignment="0" applyProtection="0"/>
    <xf numFmtId="0" fontId="16" fillId="2"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8" fillId="2" borderId="0"/>
    <xf numFmtId="0" fontId="19" fillId="0" borderId="0">
      <alignment wrapText="1"/>
    </xf>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20" fillId="0" borderId="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170" fontId="22" fillId="0" borderId="0" applyFont="0" applyFill="0" applyBorder="0" applyAlignment="0" applyProtection="0"/>
    <xf numFmtId="0" fontId="23" fillId="0" borderId="0" applyFont="0" applyFill="0" applyBorder="0" applyAlignment="0" applyProtection="0"/>
    <xf numFmtId="171" fontId="24" fillId="0" borderId="0" applyFont="0" applyFill="0" applyBorder="0" applyAlignment="0" applyProtection="0"/>
    <xf numFmtId="172" fontId="22" fillId="0" borderId="0" applyFont="0" applyFill="0" applyBorder="0" applyAlignment="0" applyProtection="0"/>
    <xf numFmtId="0" fontId="23" fillId="0" borderId="0" applyFont="0" applyFill="0" applyBorder="0" applyAlignment="0" applyProtection="0"/>
    <xf numFmtId="173" fontId="24" fillId="0" borderId="0" applyFont="0" applyFill="0" applyBorder="0" applyAlignment="0" applyProtection="0"/>
    <xf numFmtId="0" fontId="4" fillId="0" borderId="0">
      <alignment horizontal="center" wrapText="1"/>
      <protection locked="0"/>
    </xf>
    <xf numFmtId="174" fontId="22" fillId="0" borderId="0" applyFont="0" applyFill="0" applyBorder="0" applyAlignment="0" applyProtection="0"/>
    <xf numFmtId="0" fontId="23" fillId="0" borderId="0" applyFont="0" applyFill="0" applyBorder="0" applyAlignment="0" applyProtection="0"/>
    <xf numFmtId="175" fontId="15" fillId="0" borderId="0" applyFont="0" applyFill="0" applyBorder="0" applyAlignment="0" applyProtection="0"/>
    <xf numFmtId="176" fontId="22" fillId="0" borderId="0" applyFont="0" applyFill="0" applyBorder="0" applyAlignment="0" applyProtection="0"/>
    <xf numFmtId="0" fontId="23" fillId="0" borderId="0" applyFont="0" applyFill="0" applyBorder="0" applyAlignment="0" applyProtection="0"/>
    <xf numFmtId="177" fontId="15" fillId="0" borderId="0" applyFont="0" applyFill="0" applyBorder="0" applyAlignment="0" applyProtection="0"/>
    <xf numFmtId="0" fontId="25" fillId="4" borderId="0" applyNumberFormat="0" applyBorder="0" applyAlignment="0" applyProtection="0"/>
    <xf numFmtId="0" fontId="26" fillId="0" borderId="0" applyNumberFormat="0" applyFill="0" applyBorder="0" applyAlignment="0" applyProtection="0"/>
    <xf numFmtId="0" fontId="23" fillId="0" borderId="0"/>
    <xf numFmtId="0" fontId="27" fillId="0" borderId="0"/>
    <xf numFmtId="0" fontId="23" fillId="0" borderId="0"/>
    <xf numFmtId="0" fontId="28" fillId="0" borderId="0"/>
    <xf numFmtId="0" fontId="29" fillId="0" borderId="0"/>
    <xf numFmtId="37" fontId="30" fillId="0" borderId="0"/>
    <xf numFmtId="178" fontId="6" fillId="0" borderId="0" applyFill="0" applyBorder="0" applyAlignment="0"/>
    <xf numFmtId="0" fontId="31" fillId="21" borderId="2" applyNumberFormat="0" applyAlignment="0" applyProtection="0"/>
    <xf numFmtId="0" fontId="32" fillId="0" borderId="0"/>
    <xf numFmtId="0" fontId="33" fillId="22" borderId="3" applyNumberFormat="0" applyAlignment="0" applyProtection="0"/>
    <xf numFmtId="43" fontId="3" fillId="0" borderId="0" applyFont="0" applyFill="0" applyBorder="0" applyAlignment="0" applyProtection="0"/>
    <xf numFmtId="179" fontId="35" fillId="0" borderId="0"/>
    <xf numFmtId="179" fontId="35" fillId="0" borderId="0"/>
    <xf numFmtId="179" fontId="35" fillId="0" borderId="0"/>
    <xf numFmtId="179" fontId="35" fillId="0" borderId="0"/>
    <xf numFmtId="179" fontId="35" fillId="0" borderId="0"/>
    <xf numFmtId="179" fontId="35" fillId="0" borderId="0"/>
    <xf numFmtId="179" fontId="35" fillId="0" borderId="0"/>
    <xf numFmtId="179" fontId="35" fillId="0" borderId="0"/>
    <xf numFmtId="3" fontId="7" fillId="0" borderId="0" applyFont="0" applyFill="0" applyBorder="0" applyAlignment="0" applyProtection="0"/>
    <xf numFmtId="0" fontId="36" fillId="0" borderId="0" applyNumberFormat="0" applyAlignment="0">
      <alignment horizontal="left"/>
    </xf>
    <xf numFmtId="0" fontId="14" fillId="0" borderId="0" applyNumberFormat="0" applyFont="0" applyAlignment="0">
      <alignment horizontal="center"/>
    </xf>
    <xf numFmtId="180" fontId="7" fillId="0" borderId="0" applyFont="0" applyFill="0" applyBorder="0" applyAlignment="0" applyProtection="0"/>
    <xf numFmtId="181" fontId="6" fillId="0" borderId="4"/>
    <xf numFmtId="0" fontId="7" fillId="0" borderId="0" applyFont="0" applyFill="0" applyBorder="0" applyAlignment="0" applyProtection="0"/>
    <xf numFmtId="182" fontId="37" fillId="0" borderId="0" applyFont="0" applyFill="0" applyBorder="0" applyAlignment="0" applyProtection="0"/>
    <xf numFmtId="183" fontId="37" fillId="0" borderId="0" applyFont="0" applyFill="0" applyBorder="0" applyAlignment="0" applyProtection="0"/>
    <xf numFmtId="3" fontId="38" fillId="0" borderId="0" applyFont="0" applyBorder="0" applyAlignment="0"/>
    <xf numFmtId="0" fontId="39" fillId="0" borderId="0" applyNumberFormat="0" applyAlignment="0">
      <alignment horizontal="left"/>
    </xf>
    <xf numFmtId="0" fontId="40" fillId="0" borderId="0" applyNumberFormat="0" applyFill="0" applyBorder="0" applyAlignment="0" applyProtection="0"/>
    <xf numFmtId="3" fontId="38" fillId="0" borderId="0" applyFont="0" applyBorder="0" applyAlignment="0"/>
    <xf numFmtId="2" fontId="7" fillId="0" borderId="0" applyFont="0" applyFill="0" applyBorder="0" applyAlignment="0" applyProtection="0"/>
    <xf numFmtId="0" fontId="41" fillId="5" borderId="0" applyNumberFormat="0" applyBorder="0" applyAlignment="0" applyProtection="0"/>
    <xf numFmtId="38" fontId="42" fillId="2" borderId="0" applyNumberFormat="0" applyBorder="0" applyAlignment="0" applyProtection="0"/>
    <xf numFmtId="0" fontId="43" fillId="23" borderId="0"/>
    <xf numFmtId="0" fontId="44" fillId="0" borderId="0">
      <alignment horizontal="left"/>
    </xf>
    <xf numFmtId="0" fontId="45" fillId="0" borderId="5" applyNumberFormat="0" applyAlignment="0" applyProtection="0">
      <alignment horizontal="left" vertical="center"/>
    </xf>
    <xf numFmtId="0" fontId="45" fillId="0" borderId="6">
      <alignment horizontal="left" vertical="center"/>
    </xf>
    <xf numFmtId="0" fontId="46" fillId="0" borderId="0" applyNumberFormat="0" applyFill="0" applyBorder="0" applyAlignment="0" applyProtection="0"/>
    <xf numFmtId="0" fontId="45" fillId="0" borderId="0" applyNumberFormat="0" applyFill="0" applyBorder="0" applyAlignment="0" applyProtection="0"/>
    <xf numFmtId="0" fontId="47" fillId="0" borderId="7" applyNumberFormat="0" applyFill="0" applyAlignment="0" applyProtection="0"/>
    <xf numFmtId="0" fontId="47" fillId="0" borderId="0" applyNumberFormat="0" applyFill="0" applyBorder="0" applyAlignment="0" applyProtection="0"/>
    <xf numFmtId="184" fontId="48" fillId="0" borderId="0">
      <protection locked="0"/>
    </xf>
    <xf numFmtId="184" fontId="48" fillId="0" borderId="0">
      <protection locked="0"/>
    </xf>
    <xf numFmtId="0" fontId="49" fillId="0" borderId="8">
      <alignment horizontal="center"/>
    </xf>
    <xf numFmtId="0" fontId="49" fillId="0" borderId="0">
      <alignment horizontal="center"/>
    </xf>
    <xf numFmtId="185" fontId="50" fillId="24" borderId="1" applyNumberFormat="0" applyAlignment="0">
      <alignment horizontal="left" vertical="top"/>
    </xf>
    <xf numFmtId="0" fontId="51" fillId="8" borderId="2" applyNumberFormat="0" applyAlignment="0" applyProtection="0"/>
    <xf numFmtId="10" fontId="42" fillId="25" borderId="1" applyNumberFormat="0" applyBorder="0" applyAlignment="0" applyProtection="0"/>
    <xf numFmtId="0" fontId="52" fillId="0" borderId="9" applyNumberFormat="0" applyFill="0" applyAlignment="0" applyProtection="0"/>
    <xf numFmtId="38" fontId="37" fillId="0" borderId="0" applyFont="0" applyFill="0" applyBorder="0" applyAlignment="0" applyProtection="0"/>
    <xf numFmtId="40" fontId="37" fillId="0" borderId="0" applyFont="0" applyFill="0" applyBorder="0" applyAlignment="0" applyProtection="0"/>
    <xf numFmtId="0" fontId="53" fillId="0" borderId="8"/>
    <xf numFmtId="186" fontId="54" fillId="0" borderId="10"/>
    <xf numFmtId="187" fontId="37" fillId="0" borderId="0" applyFont="0" applyFill="0" applyBorder="0" applyAlignment="0" applyProtection="0"/>
    <xf numFmtId="188" fontId="37" fillId="0" borderId="0" applyFont="0" applyFill="0" applyBorder="0" applyAlignment="0" applyProtection="0"/>
    <xf numFmtId="0" fontId="55" fillId="0" borderId="0" applyNumberFormat="0" applyFont="0" applyFill="0" applyAlignment="0"/>
    <xf numFmtId="0" fontId="56" fillId="26" borderId="0" applyNumberFormat="0" applyBorder="0" applyAlignment="0" applyProtection="0"/>
    <xf numFmtId="0" fontId="57" fillId="0" borderId="1"/>
    <xf numFmtId="0" fontId="58" fillId="0" borderId="0"/>
    <xf numFmtId="0" fontId="7" fillId="0" borderId="0"/>
    <xf numFmtId="0" fontId="97" fillId="0" borderId="0"/>
    <xf numFmtId="0" fontId="34" fillId="0" borderId="0"/>
    <xf numFmtId="0" fontId="34" fillId="27" borderId="11" applyNumberFormat="0" applyFont="0" applyAlignment="0" applyProtection="0"/>
    <xf numFmtId="167" fontId="59" fillId="0" borderId="0" applyFont="0" applyFill="0" applyBorder="0" applyAlignment="0" applyProtection="0"/>
    <xf numFmtId="166" fontId="59" fillId="0" borderId="0" applyFont="0" applyFill="0" applyBorder="0" applyAlignment="0" applyProtection="0"/>
    <xf numFmtId="0" fontId="58" fillId="0" borderId="0" applyNumberFormat="0" applyFill="0" applyBorder="0" applyAlignment="0" applyProtection="0"/>
    <xf numFmtId="0" fontId="6" fillId="0" borderId="0" applyNumberFormat="0" applyFill="0" applyBorder="0" applyAlignment="0" applyProtection="0"/>
    <xf numFmtId="0" fontId="7" fillId="0" borderId="0" applyFont="0" applyFill="0" applyBorder="0" applyAlignment="0" applyProtection="0"/>
    <xf numFmtId="0" fontId="60" fillId="0" borderId="0"/>
    <xf numFmtId="0" fontId="61" fillId="21" borderId="12" applyNumberFormat="0" applyAlignment="0" applyProtection="0"/>
    <xf numFmtId="14" fontId="4" fillId="0" borderId="0">
      <alignment horizontal="center" wrapText="1"/>
      <protection locked="0"/>
    </xf>
    <xf numFmtId="10" fontId="34" fillId="0" borderId="0" applyFont="0" applyFill="0" applyBorder="0" applyAlignment="0" applyProtection="0"/>
    <xf numFmtId="0" fontId="62" fillId="28" borderId="0" applyNumberFormat="0" applyFont="0" applyBorder="0" applyAlignment="0">
      <alignment horizontal="center"/>
    </xf>
    <xf numFmtId="14" fontId="63" fillId="0" borderId="0" applyNumberFormat="0" applyFill="0" applyBorder="0" applyAlignment="0" applyProtection="0">
      <alignment horizontal="left"/>
    </xf>
    <xf numFmtId="0" fontId="6" fillId="0" borderId="0" applyNumberFormat="0" applyFill="0" applyBorder="0" applyAlignment="0" applyProtection="0"/>
    <xf numFmtId="0" fontId="62" fillId="1" borderId="6" applyNumberFormat="0" applyFont="0" applyAlignment="0">
      <alignment horizontal="center"/>
    </xf>
    <xf numFmtId="0" fontId="64" fillId="0" borderId="0" applyNumberFormat="0" applyFill="0" applyBorder="0" applyAlignment="0">
      <alignment horizontal="center"/>
    </xf>
    <xf numFmtId="2" fontId="65" fillId="0" borderId="0"/>
    <xf numFmtId="2" fontId="65" fillId="0" borderId="0" applyNumberFormat="0" applyFont="0"/>
    <xf numFmtId="0" fontId="34" fillId="0" borderId="0"/>
    <xf numFmtId="0" fontId="5" fillId="0" borderId="0"/>
    <xf numFmtId="0" fontId="66" fillId="0" borderId="0"/>
    <xf numFmtId="0" fontId="53" fillId="0" borderId="0"/>
    <xf numFmtId="40" fontId="67" fillId="0" borderId="0" applyBorder="0">
      <alignment horizontal="right"/>
    </xf>
    <xf numFmtId="189" fontId="58" fillId="0" borderId="13">
      <alignment horizontal="right" vertical="center"/>
    </xf>
    <xf numFmtId="190" fontId="68" fillId="0" borderId="13">
      <alignment horizontal="right" vertical="center"/>
    </xf>
    <xf numFmtId="191" fontId="6" fillId="0" borderId="13">
      <alignment horizontal="right" vertical="center"/>
    </xf>
    <xf numFmtId="192" fontId="69" fillId="0" borderId="13">
      <alignment horizontal="right" vertical="center"/>
    </xf>
    <xf numFmtId="190" fontId="68" fillId="0" borderId="13">
      <alignment horizontal="right" vertical="center"/>
    </xf>
    <xf numFmtId="189" fontId="58" fillId="0" borderId="13">
      <alignment horizontal="right" vertical="center"/>
    </xf>
    <xf numFmtId="193" fontId="58" fillId="0" borderId="13">
      <alignment horizontal="center"/>
    </xf>
    <xf numFmtId="0" fontId="58" fillId="0" borderId="0" applyNumberFormat="0" applyFill="0" applyBorder="0" applyAlignment="0" applyProtection="0"/>
    <xf numFmtId="0" fontId="34" fillId="0" borderId="0" applyNumberFormat="0" applyFill="0" applyBorder="0" applyAlignment="0" applyProtection="0"/>
    <xf numFmtId="0" fontId="70" fillId="0" borderId="0" applyNumberFormat="0" applyFill="0" applyBorder="0" applyAlignment="0" applyProtection="0"/>
    <xf numFmtId="0" fontId="7" fillId="0" borderId="14" applyNumberFormat="0" applyFont="0" applyFill="0" applyAlignment="0" applyProtection="0"/>
    <xf numFmtId="194" fontId="58" fillId="0" borderId="0"/>
    <xf numFmtId="195" fontId="58" fillId="0" borderId="1"/>
    <xf numFmtId="3" fontId="57" fillId="0" borderId="0" applyNumberFormat="0" applyBorder="0" applyAlignment="0" applyProtection="0">
      <alignment horizontal="centerContinuous"/>
      <protection locked="0"/>
    </xf>
    <xf numFmtId="3" fontId="71" fillId="0" borderId="0">
      <protection locked="0"/>
    </xf>
    <xf numFmtId="0" fontId="72" fillId="0" borderId="15" applyFill="0" applyBorder="0" applyAlignment="0">
      <alignment horizontal="center"/>
    </xf>
    <xf numFmtId="185" fontId="73" fillId="29" borderId="16">
      <alignment vertical="top"/>
    </xf>
    <xf numFmtId="0" fontId="74" fillId="30" borderId="1">
      <alignment horizontal="left" vertical="center"/>
    </xf>
    <xf numFmtId="196" fontId="75" fillId="31" borderId="16"/>
    <xf numFmtId="185" fontId="50" fillId="0" borderId="16">
      <alignment horizontal="left" vertical="top"/>
    </xf>
    <xf numFmtId="0" fontId="76" fillId="32" borderId="0">
      <alignment horizontal="left" vertical="center"/>
    </xf>
    <xf numFmtId="185" fontId="77" fillId="0" borderId="17">
      <alignment horizontal="left" vertical="top"/>
    </xf>
    <xf numFmtId="0" fontId="78" fillId="0" borderId="17">
      <alignment horizontal="left" vertical="center"/>
    </xf>
    <xf numFmtId="197" fontId="34" fillId="0" borderId="0" applyFont="0" applyFill="0" applyBorder="0" applyAlignment="0" applyProtection="0"/>
    <xf numFmtId="198" fontId="34"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0" fontId="5" fillId="0" borderId="0">
      <alignment vertical="center"/>
    </xf>
    <xf numFmtId="40" fontId="81" fillId="0" borderId="0" applyFont="0" applyFill="0" applyBorder="0" applyAlignment="0" applyProtection="0"/>
    <xf numFmtId="38" fontId="81" fillId="0" borderId="0" applyFont="0" applyFill="0" applyBorder="0" applyAlignment="0" applyProtection="0"/>
    <xf numFmtId="0" fontId="81" fillId="0" borderId="0" applyFont="0" applyFill="0" applyBorder="0" applyAlignment="0" applyProtection="0"/>
    <xf numFmtId="0" fontId="81" fillId="0" borderId="0" applyFont="0" applyFill="0" applyBorder="0" applyAlignment="0" applyProtection="0"/>
    <xf numFmtId="9" fontId="82" fillId="0" borderId="0" applyFont="0" applyFill="0" applyBorder="0" applyAlignment="0" applyProtection="0"/>
    <xf numFmtId="0" fontId="83" fillId="0" borderId="0"/>
    <xf numFmtId="0" fontId="86" fillId="0" borderId="0" applyFont="0" applyFill="0" applyBorder="0" applyAlignment="0" applyProtection="0"/>
    <xf numFmtId="0" fontId="86" fillId="0" borderId="0" applyFont="0" applyFill="0" applyBorder="0" applyAlignment="0" applyProtection="0"/>
    <xf numFmtId="200" fontId="87" fillId="0" borderId="0" applyFont="0" applyFill="0" applyBorder="0" applyAlignment="0" applyProtection="0"/>
    <xf numFmtId="201" fontId="87" fillId="0" borderId="0" applyFont="0" applyFill="0" applyBorder="0" applyAlignment="0" applyProtection="0"/>
    <xf numFmtId="0" fontId="88" fillId="0" borderId="0"/>
    <xf numFmtId="0" fontId="55" fillId="0" borderId="0"/>
    <xf numFmtId="166" fontId="84" fillId="0" borderId="0" applyFont="0" applyFill="0" applyBorder="0" applyAlignment="0" applyProtection="0"/>
    <xf numFmtId="199" fontId="85" fillId="0" borderId="0" applyFont="0" applyFill="0" applyBorder="0" applyAlignment="0" applyProtection="0"/>
    <xf numFmtId="0" fontId="89" fillId="0" borderId="0"/>
    <xf numFmtId="202" fontId="84" fillId="0" borderId="0" applyFont="0" applyFill="0" applyBorder="0" applyAlignment="0" applyProtection="0"/>
    <xf numFmtId="203" fontId="10" fillId="0" borderId="0" applyFont="0" applyFill="0" applyBorder="0" applyAlignment="0" applyProtection="0"/>
    <xf numFmtId="204" fontId="8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43" fontId="6" fillId="0" borderId="0" applyFont="0" applyFill="0" applyBorder="0" applyAlignment="0" applyProtection="0"/>
    <xf numFmtId="0" fontId="68" fillId="0" borderId="0"/>
    <xf numFmtId="0" fontId="107" fillId="0" borderId="0"/>
    <xf numFmtId="0" fontId="5" fillId="0" borderId="0"/>
    <xf numFmtId="0" fontId="7" fillId="0" borderId="0"/>
    <xf numFmtId="0" fontId="7" fillId="0" borderId="0"/>
    <xf numFmtId="0" fontId="3" fillId="0" borderId="0"/>
    <xf numFmtId="0" fontId="17" fillId="0" borderId="0"/>
    <xf numFmtId="43" fontId="113" fillId="0" borderId="0" applyFont="0" applyFill="0" applyBorder="0" applyAlignment="0" applyProtection="0">
      <alignment vertical="center"/>
    </xf>
    <xf numFmtId="0" fontId="2" fillId="0" borderId="0"/>
    <xf numFmtId="43" fontId="113" fillId="0" borderId="0" applyFont="0" applyFill="0" applyBorder="0" applyAlignment="0" applyProtection="0">
      <alignment vertical="center"/>
    </xf>
    <xf numFmtId="0" fontId="3" fillId="0" borderId="0"/>
    <xf numFmtId="0" fontId="7" fillId="0" borderId="0"/>
    <xf numFmtId="0" fontId="3" fillId="0" borderId="0"/>
    <xf numFmtId="0" fontId="3" fillId="0" borderId="0"/>
    <xf numFmtId="9" fontId="119" fillId="0" borderId="0" applyFont="0" applyFill="0" applyBorder="0" applyAlignment="0" applyProtection="0"/>
    <xf numFmtId="43" fontId="6" fillId="0" borderId="0" applyFont="0" applyFill="0" applyBorder="0" applyAlignment="0" applyProtection="0"/>
    <xf numFmtId="41" fontId="106" fillId="0" borderId="0" applyFont="0" applyFill="0" applyBorder="0" applyAlignment="0" applyProtection="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3"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8" fillId="0" borderId="0"/>
    <xf numFmtId="0" fontId="3" fillId="0" borderId="0"/>
  </cellStyleXfs>
  <cellXfs count="851">
    <xf numFmtId="0" fontId="0" fillId="0" borderId="0" xfId="0"/>
    <xf numFmtId="0" fontId="3" fillId="33" borderId="0" xfId="0" applyFont="1" applyFill="1"/>
    <xf numFmtId="0" fontId="98" fillId="33" borderId="0" xfId="0" applyFont="1" applyFill="1" applyAlignment="1">
      <alignment horizontal="center" vertical="center"/>
    </xf>
    <xf numFmtId="0" fontId="98" fillId="33" borderId="18" xfId="0" applyFont="1" applyFill="1" applyBorder="1" applyAlignment="1">
      <alignment horizontal="center" vertical="center"/>
    </xf>
    <xf numFmtId="0" fontId="95" fillId="33" borderId="0" xfId="0" applyFont="1" applyFill="1" applyAlignment="1">
      <alignment horizontal="center" vertical="center"/>
    </xf>
    <xf numFmtId="206" fontId="94" fillId="33" borderId="1" xfId="0" applyNumberFormat="1" applyFont="1" applyFill="1" applyBorder="1" applyAlignment="1">
      <alignment horizontal="center" vertical="center"/>
    </xf>
    <xf numFmtId="206" fontId="94" fillId="33" borderId="1" xfId="0" applyNumberFormat="1" applyFont="1" applyFill="1" applyBorder="1" applyAlignment="1">
      <alignment horizontal="center" vertical="center" wrapText="1"/>
    </xf>
    <xf numFmtId="0" fontId="94" fillId="33" borderId="0" xfId="0" applyFont="1" applyFill="1"/>
    <xf numFmtId="0" fontId="94" fillId="33" borderId="0" xfId="0" applyFont="1" applyFill="1" applyAlignment="1">
      <alignment wrapText="1"/>
    </xf>
    <xf numFmtId="0" fontId="3" fillId="33" borderId="0" xfId="0" applyFont="1" applyFill="1" applyAlignment="1">
      <alignment wrapText="1"/>
    </xf>
    <xf numFmtId="0" fontId="99" fillId="33" borderId="1" xfId="0" applyFont="1" applyFill="1" applyBorder="1" applyAlignment="1">
      <alignment horizontal="center" vertical="center" wrapText="1"/>
    </xf>
    <xf numFmtId="205" fontId="91" fillId="0" borderId="1" xfId="71" applyNumberFormat="1" applyFont="1" applyFill="1" applyBorder="1" applyAlignment="1">
      <alignment horizontal="center" vertical="center" wrapText="1"/>
    </xf>
    <xf numFmtId="0" fontId="5" fillId="0" borderId="1" xfId="202" applyFont="1" applyBorder="1" applyAlignment="1">
      <alignment horizontal="left" vertical="center"/>
    </xf>
    <xf numFmtId="0" fontId="5" fillId="0" borderId="1" xfId="202" applyFont="1" applyBorder="1" applyAlignment="1">
      <alignment horizontal="center" vertical="center"/>
    </xf>
    <xf numFmtId="0" fontId="102" fillId="0" borderId="0" xfId="0" applyFont="1"/>
    <xf numFmtId="0" fontId="91" fillId="0" borderId="1" xfId="202" applyFont="1" applyBorder="1" applyAlignment="1">
      <alignment horizontal="center" vertical="center"/>
    </xf>
    <xf numFmtId="0" fontId="91" fillId="0" borderId="1" xfId="202" applyFont="1" applyBorder="1" applyAlignment="1">
      <alignment horizontal="left" vertical="center"/>
    </xf>
    <xf numFmtId="0" fontId="93" fillId="0" borderId="0" xfId="0" applyFont="1"/>
    <xf numFmtId="0" fontId="94" fillId="0" borderId="0" xfId="0" applyFont="1" applyAlignment="1">
      <alignment horizontal="center"/>
    </xf>
    <xf numFmtId="0" fontId="94" fillId="0" borderId="0" xfId="0" applyFont="1"/>
    <xf numFmtId="0" fontId="3" fillId="0" borderId="0" xfId="0" applyFont="1"/>
    <xf numFmtId="0" fontId="5" fillId="0" borderId="20" xfId="202" applyFont="1" applyBorder="1" applyAlignment="1">
      <alignment horizontal="center" vertical="center" wrapText="1"/>
    </xf>
    <xf numFmtId="0" fontId="5" fillId="0" borderId="10" xfId="202" applyFont="1" applyBorder="1" applyAlignment="1">
      <alignment horizontal="center" vertical="center" wrapText="1"/>
    </xf>
    <xf numFmtId="0" fontId="5" fillId="0" borderId="20" xfId="202" applyFont="1" applyBorder="1" applyAlignment="1">
      <alignment horizontal="left" vertical="center" wrapText="1"/>
    </xf>
    <xf numFmtId="0" fontId="105" fillId="0" borderId="20" xfId="202" applyFont="1" applyBorder="1" applyAlignment="1">
      <alignment horizontal="center" vertical="center" wrapText="1"/>
    </xf>
    <xf numFmtId="0" fontId="122" fillId="0" borderId="20" xfId="202" applyFont="1" applyBorder="1" applyAlignment="1">
      <alignment horizontal="left" vertical="center"/>
    </xf>
    <xf numFmtId="0" fontId="122" fillId="0" borderId="22" xfId="202" applyFont="1" applyBorder="1" applyAlignment="1">
      <alignment horizontal="left" vertical="center"/>
    </xf>
    <xf numFmtId="0" fontId="91" fillId="0" borderId="1" xfId="202" applyFont="1" applyBorder="1" applyAlignment="1">
      <alignment vertical="center"/>
    </xf>
    <xf numFmtId="206" fontId="99" fillId="0" borderId="1" xfId="0" applyNumberFormat="1" applyFont="1" applyBorder="1" applyAlignment="1">
      <alignment horizontal="center" vertical="center"/>
    </xf>
    <xf numFmtId="206" fontId="99" fillId="0" borderId="1" xfId="0" applyNumberFormat="1" applyFont="1" applyBorder="1" applyAlignment="1">
      <alignment horizontal="center" vertical="center" wrapText="1"/>
    </xf>
    <xf numFmtId="0" fontId="5" fillId="0" borderId="20" xfId="202" applyFont="1" applyBorder="1" applyAlignment="1">
      <alignment vertical="center" wrapText="1"/>
    </xf>
    <xf numFmtId="0" fontId="5" fillId="0" borderId="16" xfId="202" applyFont="1" applyBorder="1" applyAlignment="1">
      <alignment horizontal="center" vertical="center"/>
    </xf>
    <xf numFmtId="0" fontId="5" fillId="0" borderId="0" xfId="206"/>
    <xf numFmtId="0" fontId="143" fillId="0" borderId="18" xfId="202" applyFont="1" applyBorder="1" applyAlignment="1">
      <alignment horizontal="center"/>
    </xf>
    <xf numFmtId="0" fontId="5" fillId="0" borderId="1" xfId="202" applyFont="1" applyBorder="1"/>
    <xf numFmtId="0" fontId="5" fillId="0" borderId="1" xfId="202" applyFont="1" applyBorder="1" applyAlignment="1">
      <alignment vertical="center"/>
    </xf>
    <xf numFmtId="0" fontId="5" fillId="0" borderId="10" xfId="202" applyFont="1" applyBorder="1" applyAlignment="1">
      <alignment horizontal="center" vertical="center"/>
    </xf>
    <xf numFmtId="0" fontId="5" fillId="0" borderId="10" xfId="202" applyFont="1" applyBorder="1" applyAlignment="1">
      <alignment horizontal="left" vertical="center"/>
    </xf>
    <xf numFmtId="0" fontId="5" fillId="0" borderId="10" xfId="202" applyFont="1" applyBorder="1"/>
    <xf numFmtId="0" fontId="5" fillId="0" borderId="10" xfId="202" applyFont="1" applyBorder="1" applyAlignment="1">
      <alignment vertical="center"/>
    </xf>
    <xf numFmtId="0" fontId="5" fillId="0" borderId="0" xfId="206" applyAlignment="1">
      <alignment horizontal="center" wrapText="1"/>
    </xf>
    <xf numFmtId="0" fontId="5" fillId="0" borderId="20" xfId="202" applyFont="1" applyBorder="1" applyAlignment="1">
      <alignment horizontal="center" vertical="center"/>
    </xf>
    <xf numFmtId="0" fontId="5" fillId="0" borderId="20" xfId="202" applyFont="1" applyBorder="1" applyAlignment="1">
      <alignment horizontal="left" vertical="center"/>
    </xf>
    <xf numFmtId="0" fontId="5" fillId="0" borderId="20" xfId="202" applyFont="1" applyBorder="1" applyAlignment="1">
      <alignment vertical="center"/>
    </xf>
    <xf numFmtId="0" fontId="134" fillId="0" borderId="0" xfId="206" applyFont="1" applyAlignment="1">
      <alignment horizontal="center" vertical="center" wrapText="1"/>
    </xf>
    <xf numFmtId="0" fontId="5" fillId="0" borderId="20" xfId="202" applyFont="1" applyBorder="1"/>
    <xf numFmtId="0" fontId="115" fillId="0" borderId="20" xfId="202" applyFont="1" applyBorder="1" applyAlignment="1">
      <alignment horizontal="center" vertical="center" wrapText="1"/>
    </xf>
    <xf numFmtId="0" fontId="5" fillId="0" borderId="20" xfId="206" applyBorder="1" applyAlignment="1">
      <alignment vertical="center"/>
    </xf>
    <xf numFmtId="0" fontId="134" fillId="0" borderId="20" xfId="206" applyFont="1" applyBorder="1" applyAlignment="1">
      <alignment horizontal="center" wrapText="1"/>
    </xf>
    <xf numFmtId="0" fontId="5" fillId="0" borderId="20" xfId="206" applyBorder="1"/>
    <xf numFmtId="0" fontId="105" fillId="0" borderId="20" xfId="202" applyFont="1" applyBorder="1" applyAlignment="1">
      <alignment horizontal="center" vertical="center"/>
    </xf>
    <xf numFmtId="0" fontId="6" fillId="0" borderId="20" xfId="202" applyFont="1" applyBorder="1" applyAlignment="1">
      <alignment horizontal="center" vertical="center" wrapText="1"/>
    </xf>
    <xf numFmtId="0" fontId="5" fillId="0" borderId="22" xfId="202" applyFont="1" applyBorder="1" applyAlignment="1">
      <alignment horizontal="center" vertical="center"/>
    </xf>
    <xf numFmtId="0" fontId="5" fillId="0" borderId="22" xfId="202" applyFont="1" applyBorder="1" applyAlignment="1">
      <alignment horizontal="left" vertical="center"/>
    </xf>
    <xf numFmtId="0" fontId="5" fillId="0" borderId="22" xfId="202" applyFont="1" applyBorder="1" applyAlignment="1">
      <alignment vertical="center"/>
    </xf>
    <xf numFmtId="0" fontId="5" fillId="0" borderId="22" xfId="206" applyBorder="1" applyAlignment="1">
      <alignment vertical="center"/>
    </xf>
    <xf numFmtId="0" fontId="144" fillId="0" borderId="22" xfId="202" applyFont="1" applyBorder="1" applyAlignment="1">
      <alignment horizontal="left" vertical="center"/>
    </xf>
    <xf numFmtId="0" fontId="144" fillId="0" borderId="1" xfId="202" applyFont="1" applyBorder="1" applyAlignment="1">
      <alignment horizontal="left" vertical="center"/>
    </xf>
    <xf numFmtId="0" fontId="106" fillId="0" borderId="20" xfId="206" applyFont="1" applyBorder="1" applyAlignment="1">
      <alignment horizontal="center" vertical="center" wrapText="1"/>
    </xf>
    <xf numFmtId="0" fontId="134" fillId="0" borderId="21" xfId="206" applyFont="1" applyBorder="1" applyAlignment="1">
      <alignment wrapText="1"/>
    </xf>
    <xf numFmtId="0" fontId="134" fillId="0" borderId="20" xfId="206" applyFont="1" applyBorder="1" applyAlignment="1">
      <alignment wrapText="1"/>
    </xf>
    <xf numFmtId="0" fontId="91" fillId="0" borderId="1" xfId="206" applyFont="1" applyBorder="1" applyAlignment="1">
      <alignment vertical="center"/>
    </xf>
    <xf numFmtId="0" fontId="140" fillId="0" borderId="20" xfId="206" applyFont="1" applyBorder="1" applyAlignment="1">
      <alignment horizontal="center" vertical="center" wrapText="1"/>
    </xf>
    <xf numFmtId="0" fontId="140" fillId="0" borderId="0" xfId="206" applyFont="1" applyAlignment="1">
      <alignment horizontal="center" wrapText="1"/>
    </xf>
    <xf numFmtId="0" fontId="140" fillId="0" borderId="20" xfId="206" applyFont="1" applyBorder="1" applyAlignment="1">
      <alignment horizontal="center" wrapText="1"/>
    </xf>
    <xf numFmtId="0" fontId="134" fillId="0" borderId="0" xfId="206" applyFont="1" applyAlignment="1">
      <alignment horizontal="center" wrapText="1"/>
    </xf>
    <xf numFmtId="0" fontId="134" fillId="0" borderId="24" xfId="206" applyFont="1" applyBorder="1"/>
    <xf numFmtId="0" fontId="134" fillId="0" borderId="24" xfId="206" applyFont="1" applyBorder="1" applyAlignment="1">
      <alignment wrapText="1"/>
    </xf>
    <xf numFmtId="0" fontId="134" fillId="0" borderId="24" xfId="206" applyFont="1" applyBorder="1" applyAlignment="1">
      <alignment vertical="center"/>
    </xf>
    <xf numFmtId="0" fontId="145" fillId="0" borderId="0" xfId="206" applyFont="1" applyAlignment="1">
      <alignment horizontal="center" vertical="center" wrapText="1"/>
    </xf>
    <xf numFmtId="0" fontId="145" fillId="0" borderId="24" xfId="206" applyFont="1" applyBorder="1"/>
    <xf numFmtId="0" fontId="144" fillId="0" borderId="20" xfId="202" applyFont="1" applyBorder="1" applyAlignment="1">
      <alignment horizontal="left" vertical="center"/>
    </xf>
    <xf numFmtId="0" fontId="5" fillId="0" borderId="1" xfId="206" applyBorder="1" applyAlignment="1">
      <alignment vertical="center"/>
    </xf>
    <xf numFmtId="0" fontId="5" fillId="0" borderId="10" xfId="206" applyBorder="1" applyAlignment="1">
      <alignment vertical="center"/>
    </xf>
    <xf numFmtId="0" fontId="105" fillId="0" borderId="10" xfId="202" applyFont="1" applyBorder="1" applyAlignment="1">
      <alignment horizontal="center" vertical="center" wrapText="1"/>
    </xf>
    <xf numFmtId="0" fontId="146" fillId="0" borderId="21" xfId="206" applyFont="1" applyBorder="1" applyAlignment="1">
      <alignment vertical="center"/>
    </xf>
    <xf numFmtId="0" fontId="5" fillId="0" borderId="23" xfId="202" applyFont="1" applyBorder="1" applyAlignment="1">
      <alignment horizontal="left" vertical="center"/>
    </xf>
    <xf numFmtId="0" fontId="5" fillId="0" borderId="23" xfId="202" applyFont="1" applyBorder="1" applyAlignment="1">
      <alignment vertical="center"/>
    </xf>
    <xf numFmtId="0" fontId="5" fillId="0" borderId="23" xfId="202" applyFont="1" applyBorder="1" applyAlignment="1">
      <alignment horizontal="center" vertical="center"/>
    </xf>
    <xf numFmtId="0" fontId="105" fillId="0" borderId="23" xfId="202" applyFont="1" applyBorder="1" applyAlignment="1">
      <alignment horizontal="center" vertical="center" wrapText="1"/>
    </xf>
    <xf numFmtId="0" fontId="5" fillId="0" borderId="20" xfId="206" applyBorder="1" applyAlignment="1">
      <alignment vertical="center" wrapText="1"/>
    </xf>
    <xf numFmtId="0" fontId="123" fillId="0" borderId="20" xfId="202" applyFont="1" applyBorder="1" applyAlignment="1">
      <alignment horizontal="left" vertical="center"/>
    </xf>
    <xf numFmtId="0" fontId="123" fillId="0" borderId="22" xfId="202" applyFont="1" applyBorder="1" applyAlignment="1">
      <alignment horizontal="left" vertical="center"/>
    </xf>
    <xf numFmtId="0" fontId="123" fillId="0" borderId="10" xfId="202" applyFont="1" applyBorder="1" applyAlignment="1">
      <alignment horizontal="left" vertical="center"/>
    </xf>
    <xf numFmtId="0" fontId="105" fillId="0" borderId="0" xfId="206" applyFont="1" applyAlignment="1">
      <alignment horizontal="center" wrapText="1"/>
    </xf>
    <xf numFmtId="0" fontId="139" fillId="0" borderId="20" xfId="206" applyFont="1" applyBorder="1" applyAlignment="1">
      <alignment horizontal="center" vertical="center" wrapText="1"/>
    </xf>
    <xf numFmtId="0" fontId="5" fillId="0" borderId="0" xfId="206" applyAlignment="1">
      <alignment vertical="center"/>
    </xf>
    <xf numFmtId="0" fontId="139" fillId="0" borderId="21" xfId="206" applyFont="1" applyBorder="1" applyAlignment="1">
      <alignment horizontal="center" vertical="center" wrapText="1"/>
    </xf>
    <xf numFmtId="0" fontId="140" fillId="0" borderId="0" xfId="206" applyFont="1" applyAlignment="1">
      <alignment horizontal="center" vertical="center" wrapText="1"/>
    </xf>
    <xf numFmtId="0" fontId="139" fillId="0" borderId="20" xfId="202" applyFont="1" applyBorder="1" applyAlignment="1">
      <alignment horizontal="center" vertical="center" wrapText="1"/>
    </xf>
    <xf numFmtId="0" fontId="5" fillId="0" borderId="20" xfId="206" applyBorder="1" applyAlignment="1">
      <alignment horizontal="center" wrapText="1"/>
    </xf>
    <xf numFmtId="0" fontId="145" fillId="0" borderId="0" xfId="206" applyFont="1"/>
    <xf numFmtId="0" fontId="105" fillId="0" borderId="20" xfId="206" applyFont="1" applyBorder="1" applyAlignment="1">
      <alignment horizontal="center" wrapText="1"/>
    </xf>
    <xf numFmtId="0" fontId="5" fillId="0" borderId="20" xfId="206" applyBorder="1" applyAlignment="1">
      <alignment wrapText="1"/>
    </xf>
    <xf numFmtId="0" fontId="105" fillId="0" borderId="20" xfId="206" applyFont="1" applyBorder="1" applyAlignment="1">
      <alignment horizontal="center" vertical="center" wrapText="1"/>
    </xf>
    <xf numFmtId="0" fontId="5" fillId="0" borderId="22" xfId="206" applyBorder="1" applyAlignment="1">
      <alignment horizontal="center" vertical="center"/>
    </xf>
    <xf numFmtId="0" fontId="123" fillId="0" borderId="22" xfId="206" applyFont="1" applyBorder="1" applyAlignment="1">
      <alignment vertical="center"/>
    </xf>
    <xf numFmtId="0" fontId="5" fillId="0" borderId="22" xfId="206" applyBorder="1" applyAlignment="1">
      <alignment horizontal="center" vertical="center" wrapText="1"/>
    </xf>
    <xf numFmtId="0" fontId="5" fillId="0" borderId="0" xfId="206" applyAlignment="1">
      <alignment horizontal="center"/>
    </xf>
    <xf numFmtId="0" fontId="94" fillId="34" borderId="1" xfId="0" applyFont="1" applyFill="1" applyBorder="1" applyAlignment="1">
      <alignment horizontal="center" vertical="center"/>
    </xf>
    <xf numFmtId="0" fontId="94" fillId="34" borderId="1" xfId="0" applyFont="1" applyFill="1" applyBorder="1" applyAlignment="1">
      <alignment vertical="center" wrapText="1"/>
    </xf>
    <xf numFmtId="0" fontId="94" fillId="34" borderId="1" xfId="0" applyFont="1" applyFill="1" applyBorder="1" applyAlignment="1">
      <alignment horizontal="center" vertical="center" wrapText="1"/>
    </xf>
    <xf numFmtId="205" fontId="94" fillId="34" borderId="1" xfId="71" applyNumberFormat="1" applyFont="1" applyFill="1" applyBorder="1" applyAlignment="1">
      <alignment horizontal="right" vertical="center" wrapText="1"/>
    </xf>
    <xf numFmtId="0" fontId="94" fillId="34" borderId="1" xfId="0" applyFont="1" applyFill="1" applyBorder="1" applyAlignment="1">
      <alignment horizontal="center"/>
    </xf>
    <xf numFmtId="0" fontId="3" fillId="34" borderId="1" xfId="0" applyFont="1" applyFill="1" applyBorder="1" applyAlignment="1">
      <alignment vertical="center" wrapText="1"/>
    </xf>
    <xf numFmtId="0" fontId="94" fillId="34" borderId="1" xfId="0" applyFont="1" applyFill="1" applyBorder="1" applyAlignment="1">
      <alignment horizontal="justify" vertical="center" wrapText="1"/>
    </xf>
    <xf numFmtId="205" fontId="94" fillId="34" borderId="1" xfId="71" applyNumberFormat="1" applyFont="1" applyFill="1" applyBorder="1" applyAlignment="1">
      <alignment horizontal="center" vertical="center"/>
    </xf>
    <xf numFmtId="0" fontId="3" fillId="34" borderId="1" xfId="0" quotePrefix="1" applyFont="1" applyFill="1" applyBorder="1" applyAlignment="1">
      <alignment vertical="center" wrapText="1"/>
    </xf>
    <xf numFmtId="0" fontId="94" fillId="34" borderId="1" xfId="195" applyFont="1" applyFill="1" applyBorder="1" applyAlignment="1">
      <alignment horizontal="center" vertical="center" wrapText="1"/>
    </xf>
    <xf numFmtId="0" fontId="102" fillId="34" borderId="0" xfId="0" applyFont="1" applyFill="1"/>
    <xf numFmtId="0" fontId="94" fillId="34" borderId="1" xfId="0" applyFont="1" applyFill="1" applyBorder="1" applyAlignment="1">
      <alignment horizontal="left" vertical="center"/>
    </xf>
    <xf numFmtId="205" fontId="94" fillId="34" borderId="1" xfId="71" applyNumberFormat="1" applyFont="1" applyFill="1" applyBorder="1" applyAlignment="1">
      <alignment vertical="center" wrapText="1"/>
    </xf>
    <xf numFmtId="0" fontId="94" fillId="34" borderId="1" xfId="0" applyFont="1" applyFill="1" applyBorder="1" applyAlignment="1">
      <alignment vertical="center"/>
    </xf>
    <xf numFmtId="0" fontId="3" fillId="34" borderId="1" xfId="0" applyFont="1" applyFill="1" applyBorder="1" applyAlignment="1">
      <alignment horizontal="left" vertical="center" wrapText="1"/>
    </xf>
    <xf numFmtId="0" fontId="99" fillId="34" borderId="1" xfId="194" applyFont="1" applyFill="1" applyBorder="1" applyAlignment="1">
      <alignment horizontal="center" vertical="center" wrapText="1"/>
    </xf>
    <xf numFmtId="0" fontId="99" fillId="34" borderId="1" xfId="194" applyFont="1" applyFill="1" applyBorder="1"/>
    <xf numFmtId="0" fontId="99" fillId="34" borderId="1" xfId="0" applyFont="1" applyFill="1" applyBorder="1" applyAlignment="1">
      <alignment horizontal="center" vertical="center" wrapText="1"/>
    </xf>
    <xf numFmtId="0" fontId="99" fillId="34" borderId="1" xfId="194" applyFont="1" applyFill="1" applyBorder="1" applyAlignment="1">
      <alignment horizontal="center"/>
    </xf>
    <xf numFmtId="0" fontId="99" fillId="34" borderId="1" xfId="0" applyFont="1" applyFill="1" applyBorder="1" applyAlignment="1">
      <alignment horizontal="center" vertical="center"/>
    </xf>
    <xf numFmtId="0" fontId="94" fillId="34" borderId="1" xfId="0" applyFont="1" applyFill="1" applyBorder="1" applyAlignment="1">
      <alignment horizontal="justify" vertical="justify" wrapText="1"/>
    </xf>
    <xf numFmtId="0" fontId="94" fillId="34" borderId="1" xfId="201" applyFont="1" applyFill="1" applyBorder="1" applyAlignment="1">
      <alignment horizontal="center" vertical="center"/>
    </xf>
    <xf numFmtId="0" fontId="94" fillId="34" borderId="1" xfId="202" applyFont="1" applyFill="1" applyBorder="1" applyAlignment="1">
      <alignment horizontal="left" vertical="center" wrapText="1"/>
    </xf>
    <xf numFmtId="2" fontId="94" fillId="34" borderId="1" xfId="195" applyNumberFormat="1" applyFont="1" applyFill="1" applyBorder="1" applyAlignment="1">
      <alignment horizontal="center" vertical="center" wrapText="1"/>
    </xf>
    <xf numFmtId="208" fontId="94" fillId="34" borderId="1" xfId="0" applyNumberFormat="1" applyFont="1" applyFill="1" applyBorder="1" applyAlignment="1">
      <alignment horizontal="center" vertical="center"/>
    </xf>
    <xf numFmtId="0" fontId="103" fillId="34" borderId="0" xfId="0" applyFont="1" applyFill="1"/>
    <xf numFmtId="0" fontId="94" fillId="34" borderId="1" xfId="199" applyFont="1" applyFill="1" applyBorder="1" applyAlignment="1">
      <alignment horizontal="left" vertical="center" wrapText="1"/>
    </xf>
    <xf numFmtId="2" fontId="94" fillId="34" borderId="1" xfId="201" applyNumberFormat="1" applyFont="1" applyFill="1" applyBorder="1" applyAlignment="1">
      <alignment horizontal="center" vertical="center"/>
    </xf>
    <xf numFmtId="0" fontId="94" fillId="34" borderId="1" xfId="201" applyFont="1" applyFill="1" applyBorder="1" applyAlignment="1">
      <alignment horizontal="center" vertical="center" wrapText="1"/>
    </xf>
    <xf numFmtId="0" fontId="94" fillId="0" borderId="0" xfId="0" applyFont="1" applyAlignment="1">
      <alignment horizontal="center" vertical="center"/>
    </xf>
    <xf numFmtId="0" fontId="94" fillId="0" borderId="0" xfId="0" applyFont="1" applyAlignment="1">
      <alignment vertical="center" wrapText="1"/>
    </xf>
    <xf numFmtId="0" fontId="94" fillId="0" borderId="0" xfId="0" applyFont="1" applyAlignment="1">
      <alignment horizontal="center" vertical="center" wrapText="1"/>
    </xf>
    <xf numFmtId="0" fontId="94" fillId="0" borderId="0" xfId="0" applyFont="1" applyAlignment="1">
      <alignment horizontal="justify" vertical="center" wrapText="1"/>
    </xf>
    <xf numFmtId="205" fontId="94" fillId="0" borderId="0" xfId="71" applyNumberFormat="1" applyFont="1" applyFill="1" applyBorder="1" applyAlignment="1">
      <alignment horizontal="center" vertical="center"/>
    </xf>
    <xf numFmtId="0" fontId="99" fillId="34" borderId="1" xfId="0" applyFont="1" applyFill="1" applyBorder="1" applyAlignment="1">
      <alignment vertical="center"/>
    </xf>
    <xf numFmtId="0" fontId="94" fillId="34" borderId="0" xfId="0" applyFont="1" applyFill="1" applyAlignment="1">
      <alignment horizontal="center"/>
    </xf>
    <xf numFmtId="0" fontId="94" fillId="34" borderId="0" xfId="0" applyFont="1" applyFill="1"/>
    <xf numFmtId="0" fontId="94" fillId="34" borderId="1" xfId="199" applyFont="1" applyFill="1" applyBorder="1" applyAlignment="1">
      <alignment horizontal="center" vertical="center" wrapText="1"/>
    </xf>
    <xf numFmtId="0" fontId="94" fillId="34" borderId="1" xfId="199" applyFont="1" applyFill="1" applyBorder="1" applyAlignment="1">
      <alignment vertical="center" wrapText="1"/>
    </xf>
    <xf numFmtId="0" fontId="94" fillId="34" borderId="1" xfId="194" applyFont="1" applyFill="1" applyBorder="1" applyAlignment="1">
      <alignment horizontal="center" vertical="center" wrapText="1"/>
    </xf>
    <xf numFmtId="0" fontId="3" fillId="34" borderId="1" xfId="0" applyFont="1" applyFill="1" applyBorder="1" applyAlignment="1">
      <alignment horizontal="center" vertical="center"/>
    </xf>
    <xf numFmtId="0" fontId="3" fillId="34" borderId="1" xfId="0" applyFont="1" applyFill="1" applyBorder="1" applyAlignment="1">
      <alignment horizontal="center" vertical="center" wrapText="1"/>
    </xf>
    <xf numFmtId="0" fontId="104" fillId="0" borderId="0" xfId="0" applyFont="1" applyAlignment="1">
      <alignment horizontal="center"/>
    </xf>
    <xf numFmtId="0" fontId="3" fillId="0" borderId="0" xfId="0" applyFont="1" applyAlignment="1">
      <alignment horizontal="center"/>
    </xf>
    <xf numFmtId="0" fontId="94" fillId="33" borderId="0" xfId="0" applyFont="1" applyFill="1" applyAlignment="1">
      <alignment horizontal="center"/>
    </xf>
    <xf numFmtId="0" fontId="3" fillId="33" borderId="0" xfId="0" applyFont="1" applyFill="1" applyAlignment="1">
      <alignment horizontal="center"/>
    </xf>
    <xf numFmtId="0" fontId="98" fillId="33" borderId="18" xfId="0" applyFont="1" applyFill="1" applyBorder="1" applyAlignment="1">
      <alignment horizontal="right" vertical="center"/>
    </xf>
    <xf numFmtId="206" fontId="94" fillId="33" borderId="1" xfId="0" applyNumberFormat="1" applyFont="1" applyFill="1" applyBorder="1" applyAlignment="1">
      <alignment horizontal="right" vertical="center"/>
    </xf>
    <xf numFmtId="206" fontId="94" fillId="33" borderId="1" xfId="0" applyNumberFormat="1" applyFont="1" applyFill="1" applyBorder="1" applyAlignment="1">
      <alignment horizontal="right" vertical="center" wrapText="1"/>
    </xf>
    <xf numFmtId="206" fontId="99" fillId="0" borderId="1" xfId="0" applyNumberFormat="1" applyFont="1" applyBorder="1" applyAlignment="1">
      <alignment horizontal="right" vertical="center"/>
    </xf>
    <xf numFmtId="0" fontId="94" fillId="34" borderId="1" xfId="0" applyFont="1" applyFill="1" applyBorder="1" applyAlignment="1">
      <alignment horizontal="right" vertical="center" wrapText="1"/>
    </xf>
    <xf numFmtId="0" fontId="94" fillId="34" borderId="1" xfId="0" applyFont="1" applyFill="1" applyBorder="1" applyAlignment="1">
      <alignment horizontal="right" vertical="center"/>
    </xf>
    <xf numFmtId="0" fontId="94" fillId="34" borderId="1" xfId="195" applyFont="1" applyFill="1" applyBorder="1" applyAlignment="1">
      <alignment horizontal="right" vertical="center" wrapText="1"/>
    </xf>
    <xf numFmtId="207" fontId="94" fillId="34" borderId="1" xfId="71" applyNumberFormat="1" applyFont="1" applyFill="1" applyBorder="1" applyAlignment="1">
      <alignment horizontal="right" vertical="center" wrapText="1"/>
    </xf>
    <xf numFmtId="0" fontId="94" fillId="34" borderId="1" xfId="194" applyFont="1" applyFill="1" applyBorder="1" applyAlignment="1">
      <alignment horizontal="right" vertical="center" wrapText="1"/>
    </xf>
    <xf numFmtId="0" fontId="3" fillId="34" borderId="1" xfId="0" applyFont="1" applyFill="1" applyBorder="1" applyAlignment="1">
      <alignment horizontal="right" vertical="center"/>
    </xf>
    <xf numFmtId="0" fontId="3" fillId="34" borderId="1" xfId="0" applyFont="1" applyFill="1" applyBorder="1" applyAlignment="1">
      <alignment horizontal="right" vertical="center" wrapText="1"/>
    </xf>
    <xf numFmtId="0" fontId="99" fillId="34" borderId="1" xfId="194" applyFont="1" applyFill="1" applyBorder="1" applyAlignment="1">
      <alignment horizontal="right"/>
    </xf>
    <xf numFmtId="0" fontId="99" fillId="34" borderId="1" xfId="0" applyFont="1" applyFill="1" applyBorder="1" applyAlignment="1">
      <alignment horizontal="right" vertical="center"/>
    </xf>
    <xf numFmtId="208" fontId="94" fillId="34" borderId="1" xfId="0" applyNumberFormat="1" applyFont="1" applyFill="1" applyBorder="1" applyAlignment="1">
      <alignment horizontal="right" vertical="center"/>
    </xf>
    <xf numFmtId="0" fontId="94" fillId="34" borderId="1" xfId="201" applyFont="1" applyFill="1" applyBorder="1" applyAlignment="1">
      <alignment horizontal="right" vertical="center"/>
    </xf>
    <xf numFmtId="0" fontId="105" fillId="34" borderId="1" xfId="0" applyFont="1" applyFill="1" applyBorder="1" applyAlignment="1">
      <alignment horizontal="right" vertical="center"/>
    </xf>
    <xf numFmtId="0" fontId="94" fillId="0" borderId="0" xfId="0" applyFont="1" applyAlignment="1">
      <alignment horizontal="right" vertical="center" wrapText="1"/>
    </xf>
    <xf numFmtId="0" fontId="94" fillId="0" borderId="0" xfId="0" applyFont="1" applyAlignment="1">
      <alignment horizontal="right" vertical="center"/>
    </xf>
    <xf numFmtId="0" fontId="3" fillId="0" borderId="0" xfId="0" applyFont="1" applyAlignment="1">
      <alignment horizontal="right" wrapText="1"/>
    </xf>
    <xf numFmtId="0" fontId="3" fillId="0" borderId="0" xfId="0" applyFont="1" applyAlignment="1">
      <alignment horizontal="right"/>
    </xf>
    <xf numFmtId="0" fontId="94" fillId="33" borderId="0" xfId="0" applyFont="1" applyFill="1" applyAlignment="1">
      <alignment horizontal="right"/>
    </xf>
    <xf numFmtId="0" fontId="3" fillId="33" borderId="0" xfId="0" applyFont="1" applyFill="1" applyAlignment="1">
      <alignment horizontal="right"/>
    </xf>
    <xf numFmtId="3" fontId="94" fillId="34" borderId="1" xfId="0" applyNumberFormat="1" applyFont="1" applyFill="1" applyBorder="1" applyAlignment="1">
      <alignment horizontal="right" vertical="center"/>
    </xf>
    <xf numFmtId="0" fontId="94" fillId="34" borderId="0" xfId="0" applyFont="1" applyFill="1" applyAlignment="1">
      <alignment vertical="center"/>
    </xf>
    <xf numFmtId="0" fontId="94" fillId="34" borderId="1" xfId="196" applyFont="1" applyFill="1" applyBorder="1" applyAlignment="1">
      <alignment horizontal="center" vertical="center" wrapText="1"/>
    </xf>
    <xf numFmtId="0" fontId="4" fillId="34" borderId="1" xfId="0" applyFont="1" applyFill="1" applyBorder="1" applyAlignment="1">
      <alignment horizontal="left" vertical="center" wrapText="1"/>
    </xf>
    <xf numFmtId="0" fontId="93" fillId="34" borderId="1" xfId="0" applyFont="1" applyFill="1" applyBorder="1" applyAlignment="1">
      <alignment horizontal="left" vertical="center" wrapText="1"/>
    </xf>
    <xf numFmtId="0" fontId="99" fillId="34" borderId="1" xfId="0" applyFont="1" applyFill="1" applyBorder="1" applyAlignment="1">
      <alignment horizontal="left" vertical="center"/>
    </xf>
    <xf numFmtId="0" fontId="99" fillId="34" borderId="1" xfId="0" applyFont="1" applyFill="1" applyBorder="1" applyAlignment="1">
      <alignment horizontal="center"/>
    </xf>
    <xf numFmtId="0" fontId="99" fillId="34" borderId="1" xfId="0" applyFont="1" applyFill="1" applyBorder="1" applyAlignment="1">
      <alignment horizontal="left"/>
    </xf>
    <xf numFmtId="0" fontId="135" fillId="34" borderId="1" xfId="0" applyFont="1" applyFill="1" applyBorder="1" applyAlignment="1">
      <alignment vertical="center" wrapText="1"/>
    </xf>
    <xf numFmtId="206" fontId="99" fillId="35" borderId="1" xfId="0" applyNumberFormat="1" applyFont="1" applyFill="1" applyBorder="1" applyAlignment="1">
      <alignment horizontal="center" vertical="center"/>
    </xf>
    <xf numFmtId="0" fontId="99" fillId="35" borderId="1" xfId="0" applyFont="1" applyFill="1" applyBorder="1" applyAlignment="1">
      <alignment vertical="center"/>
    </xf>
    <xf numFmtId="0" fontId="99" fillId="35" borderId="1" xfId="0" applyFont="1" applyFill="1" applyBorder="1" applyAlignment="1">
      <alignment horizontal="center" vertical="center"/>
    </xf>
    <xf numFmtId="0" fontId="99" fillId="35" borderId="1" xfId="0" applyFont="1" applyFill="1" applyBorder="1" applyAlignment="1">
      <alignment horizontal="right" vertical="center"/>
    </xf>
    <xf numFmtId="0" fontId="102" fillId="35" borderId="0" xfId="0" applyFont="1" applyFill="1"/>
    <xf numFmtId="0" fontId="94" fillId="34" borderId="1" xfId="194" applyFont="1" applyFill="1" applyBorder="1" applyAlignment="1">
      <alignment horizontal="center"/>
    </xf>
    <xf numFmtId="0" fontId="94" fillId="34" borderId="1" xfId="194" applyFont="1" applyFill="1" applyBorder="1"/>
    <xf numFmtId="0" fontId="94" fillId="34" borderId="1" xfId="194" applyFont="1" applyFill="1" applyBorder="1" applyAlignment="1">
      <alignment horizontal="right"/>
    </xf>
    <xf numFmtId="37" fontId="126" fillId="34" borderId="1" xfId="71" applyNumberFormat="1" applyFont="1" applyFill="1" applyBorder="1" applyAlignment="1">
      <alignment horizontal="right" vertical="center" wrapText="1"/>
    </xf>
    <xf numFmtId="0" fontId="99" fillId="35" borderId="13" xfId="0" applyFont="1" applyFill="1" applyBorder="1" applyAlignment="1">
      <alignment vertical="center"/>
    </xf>
    <xf numFmtId="0" fontId="99" fillId="35" borderId="1" xfId="0" applyFont="1" applyFill="1" applyBorder="1" applyAlignment="1">
      <alignment horizontal="center" vertical="center" wrapText="1"/>
    </xf>
    <xf numFmtId="0" fontId="94" fillId="35" borderId="1" xfId="0" applyFont="1" applyFill="1" applyBorder="1" applyAlignment="1">
      <alignment horizontal="center" vertical="center" wrapText="1"/>
    </xf>
    <xf numFmtId="0" fontId="94" fillId="34" borderId="1" xfId="123" quotePrefix="1" applyFont="1" applyFill="1" applyBorder="1" applyAlignment="1">
      <alignment horizontal="center" vertical="center" wrapText="1"/>
    </xf>
    <xf numFmtId="0" fontId="3" fillId="34" borderId="1" xfId="202" applyFont="1" applyFill="1" applyBorder="1" applyAlignment="1">
      <alignment horizontal="center" vertical="center" wrapText="1"/>
    </xf>
    <xf numFmtId="0" fontId="94" fillId="34" borderId="1" xfId="202" applyFont="1" applyFill="1" applyBorder="1" applyAlignment="1">
      <alignment horizontal="center" vertical="center" wrapText="1"/>
    </xf>
    <xf numFmtId="0" fontId="94" fillId="34" borderId="1" xfId="195" applyFont="1" applyFill="1" applyBorder="1" applyAlignment="1">
      <alignment vertical="center" wrapText="1"/>
    </xf>
    <xf numFmtId="205" fontId="94" fillId="34" borderId="1" xfId="71" applyNumberFormat="1" applyFont="1" applyFill="1" applyBorder="1" applyAlignment="1">
      <alignment vertical="center"/>
    </xf>
    <xf numFmtId="0" fontId="94" fillId="34" borderId="1" xfId="196" applyFont="1" applyFill="1" applyBorder="1" applyAlignment="1">
      <alignment horizontal="center" vertical="center"/>
    </xf>
    <xf numFmtId="0" fontId="94" fillId="34" borderId="1" xfId="197" applyFont="1" applyFill="1" applyBorder="1" applyAlignment="1">
      <alignment vertical="center" wrapText="1"/>
    </xf>
    <xf numFmtId="0" fontId="94" fillId="34" borderId="1" xfId="194" applyFont="1" applyFill="1" applyBorder="1" applyAlignment="1">
      <alignment horizontal="center" vertical="center"/>
    </xf>
    <xf numFmtId="0" fontId="94" fillId="34" borderId="1" xfId="198" applyFont="1" applyFill="1" applyBorder="1" applyAlignment="1">
      <alignment horizontal="right" vertical="center" wrapText="1"/>
    </xf>
    <xf numFmtId="205" fontId="3" fillId="34" borderId="1" xfId="71" applyNumberFormat="1" applyFont="1" applyFill="1" applyBorder="1" applyAlignment="1">
      <alignment horizontal="left" vertical="center" wrapText="1"/>
    </xf>
    <xf numFmtId="0" fontId="94" fillId="0" borderId="1" xfId="194" applyFont="1" applyBorder="1" applyAlignment="1">
      <alignment horizontal="center"/>
    </xf>
    <xf numFmtId="0" fontId="94" fillId="0" borderId="1" xfId="194" applyFont="1" applyBorder="1"/>
    <xf numFmtId="0" fontId="94" fillId="0" borderId="1" xfId="194" applyFont="1" applyBorder="1" applyAlignment="1">
      <alignment horizontal="right"/>
    </xf>
    <xf numFmtId="205" fontId="94" fillId="0" borderId="1" xfId="71" applyNumberFormat="1" applyFont="1" applyFill="1" applyBorder="1" applyAlignment="1">
      <alignment horizontal="center" vertical="center"/>
    </xf>
    <xf numFmtId="0" fontId="94" fillId="0" borderId="1" xfId="195" applyFont="1" applyBorder="1" applyAlignment="1">
      <alignment horizontal="center" vertical="center" wrapText="1"/>
    </xf>
    <xf numFmtId="0" fontId="94" fillId="0" borderId="1" xfId="195" applyFont="1" applyBorder="1" applyAlignment="1">
      <alignment horizontal="right" vertical="center" wrapText="1"/>
    </xf>
    <xf numFmtId="205" fontId="94" fillId="0" borderId="1" xfId="71" applyNumberFormat="1" applyFont="1" applyFill="1" applyBorder="1" applyAlignment="1">
      <alignment horizontal="right" vertical="center" wrapText="1"/>
    </xf>
    <xf numFmtId="205" fontId="94" fillId="0" borderId="1" xfId="71" applyNumberFormat="1" applyFont="1" applyFill="1" applyBorder="1" applyAlignment="1">
      <alignment vertical="center" wrapText="1"/>
    </xf>
    <xf numFmtId="0" fontId="94" fillId="0" borderId="1" xfId="196" applyFont="1" applyBorder="1" applyAlignment="1">
      <alignment horizontal="center" vertical="center" wrapText="1"/>
    </xf>
    <xf numFmtId="0" fontId="94" fillId="0" borderId="1" xfId="202" applyFont="1" applyBorder="1" applyAlignment="1">
      <alignment horizontal="left" vertical="center" wrapText="1"/>
    </xf>
    <xf numFmtId="37" fontId="105" fillId="0" borderId="1" xfId="71" applyNumberFormat="1" applyFont="1" applyFill="1" applyBorder="1" applyAlignment="1">
      <alignment horizontal="right" vertical="center" wrapText="1"/>
    </xf>
    <xf numFmtId="205" fontId="94" fillId="0" borderId="1" xfId="71" applyNumberFormat="1" applyFont="1" applyFill="1" applyBorder="1" applyAlignment="1">
      <alignment horizontal="left" vertical="center" wrapText="1"/>
    </xf>
    <xf numFmtId="0" fontId="94" fillId="0" borderId="1" xfId="194" applyFont="1" applyBorder="1" applyAlignment="1">
      <alignment horizontal="center" vertical="center" wrapText="1"/>
    </xf>
    <xf numFmtId="205" fontId="3" fillId="0" borderId="1" xfId="71" applyNumberFormat="1" applyFont="1" applyFill="1" applyBorder="1" applyAlignment="1">
      <alignment horizontal="center" vertical="center"/>
    </xf>
    <xf numFmtId="207" fontId="94" fillId="0" borderId="1" xfId="71" applyNumberFormat="1" applyFont="1" applyFill="1" applyBorder="1" applyAlignment="1">
      <alignment horizontal="center" vertical="center"/>
    </xf>
    <xf numFmtId="0" fontId="94" fillId="0" borderId="1" xfId="202" quotePrefix="1" applyFont="1" applyBorder="1" applyAlignment="1">
      <alignment horizontal="center" vertical="center"/>
    </xf>
    <xf numFmtId="205" fontId="94" fillId="0" borderId="1" xfId="71" quotePrefix="1" applyNumberFormat="1" applyFont="1" applyFill="1" applyBorder="1" applyAlignment="1">
      <alignment horizontal="center" vertical="center"/>
    </xf>
    <xf numFmtId="0" fontId="94" fillId="0" borderId="1" xfId="197" applyFont="1" applyBorder="1" applyAlignment="1">
      <alignment vertical="center" wrapText="1"/>
    </xf>
    <xf numFmtId="0" fontId="94" fillId="0" borderId="1" xfId="194" applyFont="1" applyBorder="1" applyAlignment="1">
      <alignment horizontal="center" vertical="center"/>
    </xf>
    <xf numFmtId="0" fontId="94" fillId="0" borderId="1" xfId="198" applyFont="1" applyBorder="1" applyAlignment="1">
      <alignment horizontal="center" vertical="center" wrapText="1"/>
    </xf>
    <xf numFmtId="0" fontId="99" fillId="0" borderId="1" xfId="194" applyFont="1" applyBorder="1" applyAlignment="1">
      <alignment horizontal="center" vertical="center" wrapText="1"/>
    </xf>
    <xf numFmtId="0" fontId="99" fillId="0" borderId="1" xfId="194" applyFont="1" applyBorder="1"/>
    <xf numFmtId="0" fontId="99" fillId="0" borderId="1" xfId="194" applyFont="1" applyBorder="1" applyAlignment="1">
      <alignment horizontal="center"/>
    </xf>
    <xf numFmtId="0" fontId="99" fillId="0" borderId="1" xfId="194" applyFont="1" applyBorder="1" applyAlignment="1">
      <alignment horizontal="right"/>
    </xf>
    <xf numFmtId="0" fontId="94" fillId="0" borderId="1" xfId="199" applyFont="1" applyBorder="1" applyAlignment="1">
      <alignment horizontal="center" vertical="center" wrapText="1"/>
    </xf>
    <xf numFmtId="0" fontId="94" fillId="0" borderId="1" xfId="199" applyFont="1" applyBorder="1" applyAlignment="1">
      <alignment horizontal="left" vertical="center" wrapText="1"/>
    </xf>
    <xf numFmtId="0" fontId="94" fillId="0" borderId="1" xfId="199" applyFont="1" applyBorder="1" applyAlignment="1">
      <alignment vertical="center" wrapText="1"/>
    </xf>
    <xf numFmtId="207" fontId="94" fillId="0" borderId="1" xfId="71" applyNumberFormat="1" applyFont="1" applyFill="1" applyBorder="1" applyAlignment="1">
      <alignment horizontal="right" vertical="center" wrapText="1"/>
    </xf>
    <xf numFmtId="0" fontId="94" fillId="0" borderId="1" xfId="194" applyFont="1" applyBorder="1" applyAlignment="1">
      <alignment horizontal="right" vertical="center" wrapText="1"/>
    </xf>
    <xf numFmtId="0" fontId="94" fillId="0" borderId="1" xfId="201" applyFont="1" applyBorder="1" applyAlignment="1">
      <alignment horizontal="center" vertical="center"/>
    </xf>
    <xf numFmtId="0" fontId="94" fillId="0" borderId="1" xfId="201" applyFont="1" applyBorder="1" applyAlignment="1">
      <alignment horizontal="center" vertical="center" wrapText="1"/>
    </xf>
    <xf numFmtId="0" fontId="94" fillId="0" borderId="1" xfId="202" applyFont="1" applyBorder="1" applyAlignment="1">
      <alignment horizontal="center" vertical="center" wrapText="1"/>
    </xf>
    <xf numFmtId="0" fontId="3" fillId="0" borderId="1" xfId="202" applyFont="1" applyBorder="1" applyAlignment="1">
      <alignment horizontal="center" vertical="center" wrapText="1"/>
    </xf>
    <xf numFmtId="0" fontId="3" fillId="0" borderId="0" xfId="217"/>
    <xf numFmtId="0" fontId="98" fillId="0" borderId="0" xfId="217" applyFont="1" applyAlignment="1">
      <alignment horizontal="center" vertical="center"/>
    </xf>
    <xf numFmtId="0" fontId="98" fillId="0" borderId="18" xfId="217" applyFont="1" applyBorder="1" applyAlignment="1">
      <alignment horizontal="center" vertical="center"/>
    </xf>
    <xf numFmtId="0" fontId="98" fillId="0" borderId="18" xfId="217" applyFont="1" applyBorder="1" applyAlignment="1">
      <alignment horizontal="right" vertical="center"/>
    </xf>
    <xf numFmtId="0" fontId="95" fillId="0" borderId="0" xfId="217" applyFont="1" applyAlignment="1">
      <alignment horizontal="center" vertical="center"/>
    </xf>
    <xf numFmtId="0" fontId="99" fillId="0" borderId="1" xfId="217" applyFont="1" applyBorder="1" applyAlignment="1">
      <alignment horizontal="center" vertical="center" wrapText="1"/>
    </xf>
    <xf numFmtId="206" fontId="94" fillId="0" borderId="1" xfId="217" applyNumberFormat="1" applyFont="1" applyBorder="1" applyAlignment="1">
      <alignment horizontal="center" vertical="center"/>
    </xf>
    <xf numFmtId="206" fontId="94" fillId="0" borderId="1" xfId="217" applyNumberFormat="1" applyFont="1" applyBorder="1" applyAlignment="1">
      <alignment horizontal="center" vertical="center" wrapText="1"/>
    </xf>
    <xf numFmtId="206" fontId="94" fillId="0" borderId="1" xfId="217" applyNumberFormat="1" applyFont="1" applyBorder="1" applyAlignment="1">
      <alignment horizontal="right" vertical="center"/>
    </xf>
    <xf numFmtId="206" fontId="94" fillId="0" borderId="1" xfId="217" applyNumberFormat="1" applyFont="1" applyBorder="1" applyAlignment="1">
      <alignment horizontal="right" vertical="center" wrapText="1"/>
    </xf>
    <xf numFmtId="206" fontId="99" fillId="0" borderId="1" xfId="217" applyNumberFormat="1" applyFont="1" applyBorder="1" applyAlignment="1">
      <alignment horizontal="center" vertical="center"/>
    </xf>
    <xf numFmtId="206" fontId="99" fillId="0" borderId="1" xfId="217" applyNumberFormat="1" applyFont="1" applyBorder="1" applyAlignment="1">
      <alignment horizontal="right" vertical="center"/>
    </xf>
    <xf numFmtId="206" fontId="99" fillId="0" borderId="1" xfId="217" applyNumberFormat="1" applyFont="1" applyBorder="1" applyAlignment="1">
      <alignment horizontal="center" vertical="center" wrapText="1"/>
    </xf>
    <xf numFmtId="0" fontId="93" fillId="0" borderId="0" xfId="217" applyFont="1"/>
    <xf numFmtId="0" fontId="99" fillId="0" borderId="1" xfId="217" applyFont="1" applyBorder="1" applyAlignment="1">
      <alignment vertical="center"/>
    </xf>
    <xf numFmtId="0" fontId="99" fillId="0" borderId="1" xfId="217" applyFont="1" applyBorder="1" applyAlignment="1">
      <alignment horizontal="center" vertical="center"/>
    </xf>
    <xf numFmtId="0" fontId="99" fillId="0" borderId="1" xfId="217" applyFont="1" applyBorder="1" applyAlignment="1">
      <alignment horizontal="right" vertical="center"/>
    </xf>
    <xf numFmtId="0" fontId="102" fillId="0" borderId="0" xfId="217" applyFont="1"/>
    <xf numFmtId="0" fontId="99" fillId="0" borderId="1" xfId="217" applyFont="1" applyBorder="1" applyAlignment="1">
      <alignment horizontal="center"/>
    </xf>
    <xf numFmtId="0" fontId="99" fillId="0" borderId="1" xfId="217" applyFont="1" applyBorder="1" applyAlignment="1">
      <alignment horizontal="left" vertical="center"/>
    </xf>
    <xf numFmtId="0" fontId="94" fillId="0" borderId="1" xfId="217" applyFont="1" applyBorder="1" applyAlignment="1">
      <alignment horizontal="center" vertical="center" wrapText="1"/>
    </xf>
    <xf numFmtId="0" fontId="94" fillId="0" borderId="1" xfId="217" applyFont="1" applyBorder="1" applyAlignment="1">
      <alignment horizontal="justify" vertical="center" wrapText="1"/>
    </xf>
    <xf numFmtId="0" fontId="94" fillId="0" borderId="1" xfId="217" applyFont="1" applyBorder="1" applyAlignment="1">
      <alignment horizontal="center" vertical="center"/>
    </xf>
    <xf numFmtId="0" fontId="94" fillId="0" borderId="0" xfId="217" applyFont="1" applyAlignment="1">
      <alignment horizontal="center"/>
    </xf>
    <xf numFmtId="0" fontId="94" fillId="0" borderId="0" xfId="217" applyFont="1"/>
    <xf numFmtId="0" fontId="94" fillId="0" borderId="1" xfId="217" applyFont="1" applyBorder="1" applyAlignment="1">
      <alignment vertical="center" wrapText="1"/>
    </xf>
    <xf numFmtId="0" fontId="94" fillId="0" borderId="1" xfId="217" applyFont="1" applyBorder="1" applyAlignment="1">
      <alignment horizontal="center"/>
    </xf>
    <xf numFmtId="0" fontId="94" fillId="0" borderId="1" xfId="217" applyFont="1" applyBorder="1" applyAlignment="1">
      <alignment horizontal="right" vertical="center" wrapText="1"/>
    </xf>
    <xf numFmtId="0" fontId="94" fillId="0" borderId="1" xfId="217" applyFont="1" applyBorder="1" applyAlignment="1">
      <alignment horizontal="right" vertical="center"/>
    </xf>
    <xf numFmtId="0" fontId="3" fillId="0" borderId="1" xfId="217" quotePrefix="1" applyBorder="1" applyAlignment="1">
      <alignment vertical="center" wrapText="1"/>
    </xf>
    <xf numFmtId="0" fontId="99" fillId="0" borderId="1" xfId="217" applyFont="1" applyBorder="1" applyAlignment="1">
      <alignment vertical="center" wrapText="1"/>
    </xf>
    <xf numFmtId="0" fontId="94" fillId="0" borderId="1" xfId="217" applyFont="1" applyBorder="1" applyAlignment="1">
      <alignment horizontal="left" vertical="center" wrapText="1"/>
    </xf>
    <xf numFmtId="0" fontId="94" fillId="0" borderId="1" xfId="217" applyFont="1" applyBorder="1" applyAlignment="1">
      <alignment horizontal="justify" vertical="justify" wrapText="1"/>
    </xf>
    <xf numFmtId="0" fontId="94" fillId="0" borderId="1" xfId="195" applyFont="1" applyBorder="1" applyAlignment="1">
      <alignment vertical="center" wrapText="1"/>
    </xf>
    <xf numFmtId="0" fontId="3" fillId="0" borderId="1" xfId="217" applyBorder="1" applyAlignment="1">
      <alignment vertical="center" wrapText="1"/>
    </xf>
    <xf numFmtId="0" fontId="99" fillId="0" borderId="1" xfId="217" applyFont="1" applyBorder="1" applyAlignment="1">
      <alignment horizontal="left"/>
    </xf>
    <xf numFmtId="0" fontId="94" fillId="0" borderId="1" xfId="217" applyFont="1" applyBorder="1" applyAlignment="1">
      <alignment horizontal="left" vertical="center"/>
    </xf>
    <xf numFmtId="0" fontId="93" fillId="0" borderId="1" xfId="217" applyFont="1" applyBorder="1" applyAlignment="1">
      <alignment horizontal="left" vertical="center" wrapText="1"/>
    </xf>
    <xf numFmtId="0" fontId="94" fillId="0" borderId="1" xfId="217" applyFont="1" applyBorder="1" applyAlignment="1">
      <alignment vertical="center"/>
    </xf>
    <xf numFmtId="0" fontId="4" fillId="0" borderId="1" xfId="217" applyFont="1" applyBorder="1" applyAlignment="1">
      <alignment horizontal="left" vertical="center" wrapText="1"/>
    </xf>
    <xf numFmtId="3" fontId="94" fillId="0" borderId="1" xfId="217" applyNumberFormat="1" applyFont="1" applyBorder="1" applyAlignment="1">
      <alignment horizontal="right" vertical="center"/>
    </xf>
    <xf numFmtId="2" fontId="94" fillId="0" borderId="1" xfId="217" applyNumberFormat="1" applyFont="1" applyBorder="1" applyAlignment="1">
      <alignment horizontal="center" vertical="center" wrapText="1"/>
    </xf>
    <xf numFmtId="0" fontId="94" fillId="0" borderId="1" xfId="202" applyFont="1" applyBorder="1" applyAlignment="1">
      <alignment horizontal="left" vertical="center"/>
    </xf>
    <xf numFmtId="0" fontId="94" fillId="0" borderId="16" xfId="217" applyFont="1" applyBorder="1" applyAlignment="1">
      <alignment horizontal="left" vertical="center" wrapText="1"/>
    </xf>
    <xf numFmtId="205" fontId="94" fillId="0" borderId="1" xfId="71" applyNumberFormat="1" applyFont="1" applyFill="1" applyBorder="1" applyAlignment="1">
      <alignment horizontal="center" vertical="center" wrapText="1"/>
    </xf>
    <xf numFmtId="0" fontId="3" fillId="0" borderId="1" xfId="217" applyBorder="1" applyAlignment="1">
      <alignment horizontal="center" vertical="center" wrapText="1"/>
    </xf>
    <xf numFmtId="0" fontId="3" fillId="0" borderId="1" xfId="217" applyBorder="1" applyAlignment="1">
      <alignment horizontal="center" vertical="center"/>
    </xf>
    <xf numFmtId="205" fontId="94" fillId="0" borderId="1" xfId="71" applyNumberFormat="1" applyFont="1" applyFill="1" applyBorder="1" applyAlignment="1">
      <alignment vertical="center"/>
    </xf>
    <xf numFmtId="0" fontId="94" fillId="0" borderId="1" xfId="196" applyFont="1" applyBorder="1" applyAlignment="1">
      <alignment horizontal="center" vertical="center"/>
    </xf>
    <xf numFmtId="0" fontId="94" fillId="0" borderId="19" xfId="217" applyFont="1" applyBorder="1" applyAlignment="1">
      <alignment vertical="center" wrapText="1"/>
    </xf>
    <xf numFmtId="0" fontId="94" fillId="0" borderId="20" xfId="217" applyFont="1" applyBorder="1" applyAlignment="1">
      <alignment horizontal="left" vertical="center" wrapText="1"/>
    </xf>
    <xf numFmtId="207" fontId="94" fillId="0" borderId="1" xfId="71" applyNumberFormat="1" applyFont="1" applyFill="1" applyBorder="1" applyAlignment="1">
      <alignment vertical="center"/>
    </xf>
    <xf numFmtId="0" fontId="94" fillId="0" borderId="0" xfId="217" applyFont="1" applyAlignment="1">
      <alignment horizontal="left" vertical="center" wrapText="1"/>
    </xf>
    <xf numFmtId="0" fontId="3" fillId="0" borderId="1" xfId="217" applyBorder="1" applyAlignment="1">
      <alignment horizontal="right" vertical="center"/>
    </xf>
    <xf numFmtId="0" fontId="3" fillId="0" borderId="1" xfId="217" applyBorder="1" applyAlignment="1">
      <alignment horizontal="right" vertical="center" wrapText="1"/>
    </xf>
    <xf numFmtId="2" fontId="94" fillId="0" borderId="1" xfId="201" applyNumberFormat="1" applyFont="1" applyBorder="1" applyAlignment="1">
      <alignment horizontal="center" vertical="center"/>
    </xf>
    <xf numFmtId="0" fontId="94" fillId="0" borderId="1" xfId="201" applyFont="1" applyBorder="1" applyAlignment="1">
      <alignment horizontal="right" vertical="center"/>
    </xf>
    <xf numFmtId="0" fontId="103" fillId="0" borderId="0" xfId="217" applyFont="1"/>
    <xf numFmtId="0" fontId="94" fillId="0" borderId="0" xfId="217" applyFont="1" applyAlignment="1">
      <alignment vertical="center" wrapText="1"/>
    </xf>
    <xf numFmtId="37" fontId="94" fillId="0" borderId="1" xfId="71" applyNumberFormat="1" applyFont="1" applyFill="1" applyBorder="1" applyAlignment="1">
      <alignment horizontal="center" vertical="center"/>
    </xf>
    <xf numFmtId="208" fontId="94" fillId="0" borderId="1" xfId="217" applyNumberFormat="1" applyFont="1" applyBorder="1" applyAlignment="1">
      <alignment horizontal="center" vertical="center"/>
    </xf>
    <xf numFmtId="0" fontId="94" fillId="0" borderId="0" xfId="217" applyFont="1" applyAlignment="1">
      <alignment vertical="center"/>
    </xf>
    <xf numFmtId="0" fontId="94" fillId="0" borderId="1" xfId="202" quotePrefix="1" applyFont="1" applyBorder="1" applyAlignment="1">
      <alignment horizontal="center" vertical="center" wrapText="1"/>
    </xf>
    <xf numFmtId="0" fontId="3" fillId="0" borderId="1" xfId="266" applyBorder="1" applyAlignment="1">
      <alignment horizontal="left" vertical="center" wrapText="1"/>
    </xf>
    <xf numFmtId="0" fontId="3" fillId="0" borderId="1" xfId="266" applyBorder="1" applyAlignment="1">
      <alignment horizontal="center" vertical="center" wrapText="1"/>
    </xf>
    <xf numFmtId="0" fontId="3" fillId="0" borderId="1" xfId="266" applyBorder="1" applyAlignment="1">
      <alignment vertical="center"/>
    </xf>
    <xf numFmtId="0" fontId="114" fillId="0" borderId="1" xfId="266" applyFont="1" applyBorder="1" applyAlignment="1">
      <alignment horizontal="center" vertical="center"/>
    </xf>
    <xf numFmtId="0" fontId="93" fillId="0" borderId="1" xfId="266" applyFont="1" applyBorder="1" applyAlignment="1">
      <alignment vertical="center"/>
    </xf>
    <xf numFmtId="0" fontId="3" fillId="0" borderId="1" xfId="266" applyBorder="1" applyAlignment="1">
      <alignment horizontal="center" vertical="center"/>
    </xf>
    <xf numFmtId="0" fontId="3" fillId="0" borderId="1" xfId="266" applyBorder="1" applyAlignment="1">
      <alignment horizontal="justify" vertical="center" wrapText="1"/>
    </xf>
    <xf numFmtId="0" fontId="94" fillId="0" borderId="0" xfId="217" applyFont="1" applyAlignment="1">
      <alignment horizontal="center" vertical="center"/>
    </xf>
    <xf numFmtId="0" fontId="94" fillId="0" borderId="0" xfId="217" applyFont="1" applyAlignment="1">
      <alignment horizontal="center" vertical="center" wrapText="1"/>
    </xf>
    <xf numFmtId="0" fontId="94" fillId="0" borderId="0" xfId="217" applyFont="1" applyAlignment="1">
      <alignment horizontal="right" vertical="center" wrapText="1"/>
    </xf>
    <xf numFmtId="0" fontId="94" fillId="0" borderId="0" xfId="217" applyFont="1" applyAlignment="1">
      <alignment horizontal="right" vertical="center"/>
    </xf>
    <xf numFmtId="0" fontId="94" fillId="0" borderId="0" xfId="217" applyFont="1" applyAlignment="1">
      <alignment horizontal="justify" vertical="center" wrapText="1"/>
    </xf>
    <xf numFmtId="0" fontId="104" fillId="0" borderId="0" xfId="217" applyFont="1" applyAlignment="1">
      <alignment horizontal="center"/>
    </xf>
    <xf numFmtId="0" fontId="3" fillId="0" borderId="0" xfId="217" applyAlignment="1">
      <alignment horizontal="right" wrapText="1"/>
    </xf>
    <xf numFmtId="0" fontId="3" fillId="0" borderId="0" xfId="217" applyAlignment="1">
      <alignment horizontal="right"/>
    </xf>
    <xf numFmtId="0" fontId="3" fillId="0" borderId="0" xfId="217" applyAlignment="1">
      <alignment horizontal="center"/>
    </xf>
    <xf numFmtId="0" fontId="94" fillId="33" borderId="0" xfId="217" applyFont="1" applyFill="1" applyAlignment="1">
      <alignment horizontal="center"/>
    </xf>
    <xf numFmtId="0" fontId="94" fillId="33" borderId="0" xfId="217" applyFont="1" applyFill="1"/>
    <xf numFmtId="0" fontId="94" fillId="33" borderId="0" xfId="217" applyFont="1" applyFill="1" applyAlignment="1">
      <alignment horizontal="right"/>
    </xf>
    <xf numFmtId="0" fontId="94" fillId="33" borderId="0" xfId="217" applyFont="1" applyFill="1" applyAlignment="1">
      <alignment wrapText="1"/>
    </xf>
    <xf numFmtId="0" fontId="3" fillId="33" borderId="0" xfId="217" applyFill="1"/>
    <xf numFmtId="0" fontId="3" fillId="33" borderId="0" xfId="217" applyFill="1" applyAlignment="1">
      <alignment horizontal="center"/>
    </xf>
    <xf numFmtId="0" fontId="3" fillId="33" borderId="0" xfId="217" applyFill="1" applyAlignment="1">
      <alignment horizontal="right"/>
    </xf>
    <xf numFmtId="0" fontId="3" fillId="33" borderId="0" xfId="217" applyFill="1" applyAlignment="1">
      <alignment wrapText="1"/>
    </xf>
    <xf numFmtId="0" fontId="91" fillId="0" borderId="1" xfId="202" applyFont="1" applyBorder="1" applyAlignment="1">
      <alignment horizontal="center" vertical="center" wrapText="1"/>
    </xf>
    <xf numFmtId="0" fontId="5" fillId="0" borderId="0" xfId="0" applyFont="1"/>
    <xf numFmtId="0" fontId="91" fillId="0" borderId="18" xfId="123" applyFont="1" applyBorder="1" applyAlignment="1">
      <alignment horizontal="center"/>
    </xf>
    <xf numFmtId="0" fontId="91" fillId="0" borderId="18" xfId="123" applyFont="1" applyBorder="1" applyAlignment="1">
      <alignment horizontal="left"/>
    </xf>
    <xf numFmtId="4" fontId="91" fillId="0" borderId="18" xfId="123" applyNumberFormat="1" applyFont="1" applyBorder="1" applyAlignment="1">
      <alignment horizontal="right"/>
    </xf>
    <xf numFmtId="0" fontId="91" fillId="0" borderId="18" xfId="123" applyFont="1" applyBorder="1" applyAlignment="1">
      <alignment horizontal="center" vertical="center"/>
    </xf>
    <xf numFmtId="0" fontId="91" fillId="0" borderId="1" xfId="123" applyFont="1" applyBorder="1" applyAlignment="1">
      <alignment horizontal="center" vertical="center" wrapText="1"/>
    </xf>
    <xf numFmtId="0" fontId="91" fillId="0" borderId="1" xfId="123" applyFont="1" applyBorder="1" applyAlignment="1">
      <alignment horizontal="left" vertical="center" wrapText="1"/>
    </xf>
    <xf numFmtId="4" fontId="91" fillId="0" borderId="1" xfId="123" applyNumberFormat="1" applyFont="1" applyBorder="1" applyAlignment="1">
      <alignment horizontal="center" vertical="center" wrapText="1"/>
    </xf>
    <xf numFmtId="0" fontId="5" fillId="0" borderId="1" xfId="123" quotePrefix="1" applyFont="1" applyBorder="1" applyAlignment="1">
      <alignment horizontal="center" vertical="center"/>
    </xf>
    <xf numFmtId="0" fontId="5" fillId="0" borderId="1" xfId="123" quotePrefix="1" applyFont="1" applyBorder="1" applyAlignment="1">
      <alignment horizontal="left" vertical="center"/>
    </xf>
    <xf numFmtId="4" fontId="5" fillId="0" borderId="1" xfId="123" quotePrefix="1" applyNumberFormat="1" applyFont="1" applyBorder="1" applyAlignment="1">
      <alignment horizontal="center" vertical="center"/>
    </xf>
    <xf numFmtId="3" fontId="91" fillId="0" borderId="1" xfId="123" quotePrefix="1" applyNumberFormat="1" applyFont="1" applyBorder="1" applyAlignment="1">
      <alignment horizontal="center" vertical="center" wrapText="1"/>
    </xf>
    <xf numFmtId="0" fontId="91" fillId="0" borderId="1" xfId="123" quotePrefix="1" applyFont="1" applyBorder="1" applyAlignment="1">
      <alignment horizontal="left" vertical="center" wrapText="1"/>
    </xf>
    <xf numFmtId="3" fontId="120" fillId="0" borderId="1" xfId="123" quotePrefix="1" applyNumberFormat="1" applyFont="1" applyBorder="1" applyAlignment="1">
      <alignment horizontal="right" vertical="center" wrapText="1"/>
    </xf>
    <xf numFmtId="3" fontId="120" fillId="0" borderId="1" xfId="123" quotePrefix="1" applyNumberFormat="1" applyFont="1" applyBorder="1" applyAlignment="1">
      <alignment horizontal="center" vertical="center" wrapText="1"/>
    </xf>
    <xf numFmtId="0" fontId="91" fillId="0" borderId="0" xfId="0" applyFont="1"/>
    <xf numFmtId="3" fontId="91" fillId="0" borderId="1" xfId="123" quotePrefix="1" applyNumberFormat="1" applyFont="1" applyBorder="1" applyAlignment="1">
      <alignment horizontal="right" vertical="center" wrapText="1"/>
    </xf>
    <xf numFmtId="0" fontId="91" fillId="0" borderId="1" xfId="123" quotePrefix="1" applyFont="1" applyBorder="1" applyAlignment="1">
      <alignment horizontal="center" vertical="center" wrapText="1"/>
    </xf>
    <xf numFmtId="0" fontId="5" fillId="0" borderId="1" xfId="123" applyFont="1" applyBorder="1" applyAlignment="1">
      <alignment horizontal="center" vertical="center" wrapText="1"/>
    </xf>
    <xf numFmtId="0" fontId="5" fillId="0" borderId="1" xfId="123" applyFont="1" applyBorder="1" applyAlignment="1">
      <alignment horizontal="left" vertical="center" wrapText="1"/>
    </xf>
    <xf numFmtId="0" fontId="5" fillId="0" borderId="1" xfId="123" quotePrefix="1" applyFont="1" applyBorder="1" applyAlignment="1">
      <alignment horizontal="left" vertical="center" wrapText="1"/>
    </xf>
    <xf numFmtId="3" fontId="5" fillId="0" borderId="1" xfId="123" quotePrefix="1" applyNumberFormat="1" applyFont="1" applyBorder="1" applyAlignment="1">
      <alignment horizontal="right" vertical="center" wrapText="1"/>
    </xf>
    <xf numFmtId="0" fontId="5" fillId="0" borderId="1" xfId="123" quotePrefix="1" applyFont="1" applyBorder="1" applyAlignment="1">
      <alignment horizontal="center" vertical="center" wrapText="1"/>
    </xf>
    <xf numFmtId="0" fontId="91" fillId="0" borderId="1" xfId="123" applyFont="1" applyBorder="1" applyAlignment="1">
      <alignment horizontal="center" vertical="center"/>
    </xf>
    <xf numFmtId="0" fontId="5" fillId="0" borderId="1" xfId="123"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horizontal="right" vertical="center" wrapText="1"/>
    </xf>
    <xf numFmtId="4" fontId="5" fillId="0" borderId="1" xfId="123" quotePrefix="1" applyNumberFormat="1" applyFont="1" applyBorder="1" applyAlignment="1">
      <alignment horizontal="right" vertical="center" wrapText="1"/>
    </xf>
    <xf numFmtId="3" fontId="91" fillId="0" borderId="1" xfId="0" applyNumberFormat="1" applyFont="1" applyBorder="1" applyAlignment="1">
      <alignment horizontal="right" vertical="center" wrapText="1"/>
    </xf>
    <xf numFmtId="3" fontId="106"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202" quotePrefix="1" applyFont="1" applyBorder="1" applyAlignment="1">
      <alignment horizontal="center" vertical="center"/>
    </xf>
    <xf numFmtId="0" fontId="5" fillId="0" borderId="1" xfId="202" applyFont="1" applyBorder="1" applyAlignment="1">
      <alignment horizontal="center" vertical="center" wrapText="1"/>
    </xf>
    <xf numFmtId="0" fontId="5" fillId="0" borderId="1" xfId="202" applyFont="1" applyBorder="1" applyAlignment="1">
      <alignment horizontal="left" vertical="center" wrapText="1"/>
    </xf>
    <xf numFmtId="0" fontId="5" fillId="0" borderId="1" xfId="202" quotePrefix="1"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202" quotePrefix="1" applyFont="1" applyBorder="1" applyAlignment="1">
      <alignment horizontal="left" vertical="center" wrapText="1"/>
    </xf>
    <xf numFmtId="0" fontId="91" fillId="0" borderId="1" xfId="202" applyFont="1" applyBorder="1" applyAlignment="1">
      <alignment horizontal="left" vertical="center" wrapText="1"/>
    </xf>
    <xf numFmtId="0" fontId="91" fillId="0" borderId="1" xfId="202" quotePrefix="1" applyFont="1" applyBorder="1" applyAlignment="1">
      <alignment horizontal="left" vertical="center" wrapText="1"/>
    </xf>
    <xf numFmtId="3" fontId="91" fillId="0" borderId="1" xfId="202" quotePrefix="1" applyNumberFormat="1" applyFont="1" applyBorder="1" applyAlignment="1">
      <alignment horizontal="right" vertical="center" wrapText="1"/>
    </xf>
    <xf numFmtId="0" fontId="91" fillId="0" borderId="1" xfId="202" quotePrefix="1" applyFont="1" applyBorder="1" applyAlignment="1">
      <alignment horizontal="center" vertical="center" wrapText="1"/>
    </xf>
    <xf numFmtId="3" fontId="5" fillId="0" borderId="1" xfId="202" quotePrefix="1" applyNumberFormat="1" applyFont="1" applyBorder="1" applyAlignment="1">
      <alignment horizontal="right" vertical="center" wrapText="1"/>
    </xf>
    <xf numFmtId="0" fontId="5" fillId="0" borderId="0" xfId="0" applyFont="1" applyAlignment="1">
      <alignment horizontal="left" vertical="center" wrapText="1"/>
    </xf>
    <xf numFmtId="0" fontId="5" fillId="0" borderId="0" xfId="0" applyFont="1" applyAlignment="1">
      <alignment wrapText="1"/>
    </xf>
    <xf numFmtId="0" fontId="106" fillId="0" borderId="1" xfId="0" applyFont="1" applyBorder="1" applyAlignment="1">
      <alignment horizontal="left" vertical="center" wrapText="1"/>
    </xf>
    <xf numFmtId="3" fontId="5" fillId="0" borderId="1" xfId="202" applyNumberFormat="1" applyFont="1" applyBorder="1" applyAlignment="1">
      <alignment horizontal="right" vertical="center"/>
    </xf>
    <xf numFmtId="0" fontId="5" fillId="0" borderId="1" xfId="0" quotePrefix="1" applyFont="1" applyBorder="1" applyAlignment="1">
      <alignment horizontal="center" vertical="center" wrapText="1"/>
    </xf>
    <xf numFmtId="0" fontId="5" fillId="0" borderId="1" xfId="199" applyFont="1" applyBorder="1" applyAlignment="1">
      <alignment horizontal="left" vertical="center" wrapText="1"/>
    </xf>
    <xf numFmtId="4" fontId="5" fillId="0" borderId="1" xfId="0" applyNumberFormat="1" applyFont="1" applyBorder="1" applyAlignment="1">
      <alignment horizontal="right" vertical="center" wrapText="1"/>
    </xf>
    <xf numFmtId="0" fontId="122" fillId="0" borderId="1" xfId="0" applyFont="1" applyBorder="1" applyAlignment="1">
      <alignment horizontal="left" vertical="center" wrapText="1"/>
    </xf>
    <xf numFmtId="0" fontId="123" fillId="0" borderId="1" xfId="0" applyFont="1" applyBorder="1" applyAlignment="1">
      <alignment horizontal="left" vertical="center" wrapText="1"/>
    </xf>
    <xf numFmtId="3" fontId="123" fillId="0" borderId="1" xfId="0" applyNumberFormat="1" applyFont="1" applyBorder="1" applyAlignment="1">
      <alignment horizontal="right" vertical="center" wrapText="1"/>
    </xf>
    <xf numFmtId="3" fontId="122" fillId="0" borderId="1" xfId="0" applyNumberFormat="1" applyFont="1" applyBorder="1" applyAlignment="1">
      <alignment horizontal="right" vertical="center" wrapText="1"/>
    </xf>
    <xf numFmtId="0" fontId="6" fillId="0" borderId="0" xfId="0" applyFont="1" applyAlignment="1">
      <alignment vertical="center"/>
    </xf>
    <xf numFmtId="0" fontId="115" fillId="0" borderId="1" xfId="0" applyFont="1" applyBorder="1" applyAlignment="1">
      <alignment horizontal="left" vertical="center" wrapText="1"/>
    </xf>
    <xf numFmtId="0" fontId="123" fillId="0" borderId="1" xfId="0" quotePrefix="1" applyFont="1" applyBorder="1" applyAlignment="1">
      <alignment horizontal="center" vertical="center" wrapText="1"/>
    </xf>
    <xf numFmtId="0" fontId="123" fillId="0" borderId="1" xfId="0" applyFont="1" applyBorder="1" applyAlignment="1">
      <alignment horizontal="center" vertical="center" wrapText="1"/>
    </xf>
    <xf numFmtId="3" fontId="5" fillId="0" borderId="1" xfId="202" applyNumberFormat="1" applyFont="1" applyBorder="1" applyAlignment="1">
      <alignment horizontal="right" vertical="center" wrapText="1"/>
    </xf>
    <xf numFmtId="0" fontId="5" fillId="0" borderId="0" xfId="0" applyFont="1" applyAlignment="1">
      <alignment horizontal="left"/>
    </xf>
    <xf numFmtId="0" fontId="128" fillId="0" borderId="1" xfId="202" applyFont="1" applyBorder="1" applyAlignment="1">
      <alignment horizontal="center" vertical="center"/>
    </xf>
    <xf numFmtId="0" fontId="128" fillId="0" borderId="1" xfId="202" applyFont="1" applyBorder="1" applyAlignment="1">
      <alignment horizontal="left" vertical="center" wrapText="1"/>
    </xf>
    <xf numFmtId="0" fontId="128" fillId="0" borderId="1" xfId="202" quotePrefix="1" applyFont="1" applyBorder="1" applyAlignment="1">
      <alignment horizontal="left" vertical="center" wrapText="1"/>
    </xf>
    <xf numFmtId="0" fontId="5" fillId="0" borderId="1" xfId="0" applyFont="1" applyBorder="1" applyAlignment="1">
      <alignment horizontal="left"/>
    </xf>
    <xf numFmtId="3" fontId="122" fillId="0" borderId="1" xfId="71" applyNumberFormat="1" applyFont="1" applyFill="1" applyBorder="1" applyAlignment="1">
      <alignment horizontal="right" vertical="center" wrapText="1"/>
    </xf>
    <xf numFmtId="0" fontId="122" fillId="0" borderId="1" xfId="202" applyFont="1" applyBorder="1" applyAlignment="1">
      <alignment horizontal="center" vertical="center"/>
    </xf>
    <xf numFmtId="0" fontId="122" fillId="0" borderId="1" xfId="208" applyFont="1" applyBorder="1" applyAlignment="1">
      <alignment horizontal="left" vertical="center" wrapText="1"/>
    </xf>
    <xf numFmtId="0" fontId="122" fillId="0" borderId="1" xfId="0" quotePrefix="1" applyFont="1" applyBorder="1" applyAlignment="1">
      <alignment horizontal="left" vertical="center" wrapText="1"/>
    </xf>
    <xf numFmtId="0" fontId="128" fillId="0" borderId="1" xfId="0" applyFont="1" applyBorder="1" applyAlignment="1">
      <alignment horizontal="left" vertical="center" wrapText="1"/>
    </xf>
    <xf numFmtId="209" fontId="5" fillId="0" borderId="1" xfId="0" applyNumberFormat="1" applyFont="1" applyBorder="1" applyAlignment="1">
      <alignment horizontal="center" vertical="center" wrapText="1"/>
    </xf>
    <xf numFmtId="0" fontId="6" fillId="0" borderId="1" xfId="204" applyFont="1" applyBorder="1" applyAlignment="1">
      <alignment vertical="center"/>
    </xf>
    <xf numFmtId="0" fontId="6" fillId="0" borderId="0" xfId="204" applyFont="1" applyAlignment="1">
      <alignment vertical="center"/>
    </xf>
    <xf numFmtId="3" fontId="122" fillId="0" borderId="1" xfId="71" applyNumberFormat="1" applyFont="1" applyFill="1" applyBorder="1" applyAlignment="1">
      <alignment horizontal="right" vertical="center"/>
    </xf>
    <xf numFmtId="0" fontId="5" fillId="0" borderId="1" xfId="204" applyFont="1" applyBorder="1" applyAlignment="1">
      <alignment vertical="center"/>
    </xf>
    <xf numFmtId="3" fontId="122" fillId="0" borderId="1" xfId="71" quotePrefix="1" applyNumberFormat="1" applyFont="1" applyFill="1" applyBorder="1" applyAlignment="1">
      <alignment horizontal="right" vertical="center" wrapText="1"/>
    </xf>
    <xf numFmtId="0" fontId="5" fillId="0" borderId="0" xfId="204" applyFont="1" applyAlignment="1">
      <alignment vertical="center"/>
    </xf>
    <xf numFmtId="49" fontId="122" fillId="0" borderId="1" xfId="0" applyNumberFormat="1" applyFont="1" applyBorder="1" applyAlignment="1">
      <alignment horizontal="left" vertical="center" wrapText="1"/>
    </xf>
    <xf numFmtId="0" fontId="6" fillId="0" borderId="1" xfId="0" applyFont="1" applyBorder="1" applyAlignment="1">
      <alignment vertical="center"/>
    </xf>
    <xf numFmtId="0" fontId="122" fillId="0" borderId="16" xfId="202" applyFont="1" applyBorder="1" applyAlignment="1">
      <alignment horizontal="center" vertical="center"/>
    </xf>
    <xf numFmtId="0" fontId="122" fillId="0" borderId="16" xfId="0" applyFont="1" applyBorder="1" applyAlignment="1">
      <alignment horizontal="left" vertical="center" wrapText="1"/>
    </xf>
    <xf numFmtId="4" fontId="122" fillId="0" borderId="1" xfId="71" quotePrefix="1" applyNumberFormat="1" applyFont="1" applyFill="1" applyBorder="1" applyAlignment="1">
      <alignment horizontal="right" vertical="center" wrapText="1"/>
    </xf>
    <xf numFmtId="0" fontId="122" fillId="0" borderId="19" xfId="202" applyFont="1" applyBorder="1" applyAlignment="1">
      <alignment horizontal="center" vertical="center"/>
    </xf>
    <xf numFmtId="0" fontId="122" fillId="0" borderId="19" xfId="0" applyFont="1" applyBorder="1" applyAlignment="1">
      <alignment horizontal="left" vertical="center" wrapText="1"/>
    </xf>
    <xf numFmtId="205" fontId="5" fillId="0" borderId="1" xfId="71" applyNumberFormat="1" applyFont="1" applyFill="1" applyBorder="1" applyAlignment="1">
      <alignment horizontal="center" vertical="center" wrapText="1"/>
    </xf>
    <xf numFmtId="3" fontId="122" fillId="0" borderId="1" xfId="71" quotePrefix="1" applyNumberFormat="1" applyFont="1" applyFill="1" applyBorder="1" applyAlignment="1">
      <alignment horizontal="right" vertical="center"/>
    </xf>
    <xf numFmtId="2" fontId="128" fillId="0" borderId="1" xfId="0" applyNumberFormat="1" applyFont="1" applyBorder="1" applyAlignment="1">
      <alignment horizontal="left" vertical="center" wrapText="1"/>
    </xf>
    <xf numFmtId="0" fontId="122" fillId="0" borderId="1" xfId="0" applyFont="1" applyBorder="1" applyAlignment="1">
      <alignment horizontal="left" wrapText="1"/>
    </xf>
    <xf numFmtId="4" fontId="122" fillId="0" borderId="1" xfId="71" quotePrefix="1" applyNumberFormat="1" applyFont="1" applyFill="1" applyBorder="1" applyAlignment="1">
      <alignment horizontal="right" vertical="center"/>
    </xf>
    <xf numFmtId="205" fontId="122" fillId="0" borderId="1" xfId="0" applyNumberFormat="1" applyFont="1" applyBorder="1" applyAlignment="1">
      <alignment horizontal="left" vertical="center" wrapText="1"/>
    </xf>
    <xf numFmtId="4" fontId="122" fillId="0" borderId="1" xfId="71" applyNumberFormat="1" applyFont="1" applyFill="1" applyBorder="1" applyAlignment="1">
      <alignment horizontal="right" vertical="center"/>
    </xf>
    <xf numFmtId="0" fontId="147" fillId="0" borderId="1" xfId="0" applyFont="1" applyBorder="1" applyAlignment="1">
      <alignment horizontal="left" vertical="center" wrapText="1"/>
    </xf>
    <xf numFmtId="2" fontId="147" fillId="0" borderId="1" xfId="0" applyNumberFormat="1" applyFont="1" applyBorder="1" applyAlignment="1">
      <alignment horizontal="left" vertical="center" wrapText="1"/>
    </xf>
    <xf numFmtId="0" fontId="122" fillId="0" borderId="1" xfId="202" applyFont="1" applyBorder="1" applyAlignment="1">
      <alignment horizontal="left" vertical="center" wrapText="1"/>
    </xf>
    <xf numFmtId="0" fontId="122" fillId="0" borderId="1" xfId="202" applyFont="1" applyBorder="1" applyAlignment="1">
      <alignment horizontal="left" vertical="center"/>
    </xf>
    <xf numFmtId="2" fontId="122" fillId="0" borderId="1" xfId="0" applyNumberFormat="1" applyFont="1" applyBorder="1" applyAlignment="1">
      <alignment horizontal="left" vertical="center" wrapText="1"/>
    </xf>
    <xf numFmtId="205" fontId="5" fillId="0" borderId="1" xfId="71" quotePrefix="1" applyNumberFormat="1" applyFont="1" applyFill="1" applyBorder="1" applyAlignment="1">
      <alignment horizontal="center" vertical="center" wrapText="1"/>
    </xf>
    <xf numFmtId="208" fontId="5" fillId="0" borderId="1" xfId="0" applyNumberFormat="1" applyFont="1" applyBorder="1" applyAlignment="1">
      <alignment horizontal="left" vertical="center" wrapText="1"/>
    </xf>
    <xf numFmtId="208" fontId="5" fillId="0" borderId="1" xfId="0" applyNumberFormat="1" applyFont="1" applyBorder="1" applyAlignment="1">
      <alignment horizontal="center" vertical="center" wrapText="1"/>
    </xf>
    <xf numFmtId="3" fontId="91" fillId="0" borderId="1" xfId="71" quotePrefix="1" applyNumberFormat="1" applyFont="1" applyFill="1" applyBorder="1" applyAlignment="1">
      <alignment horizontal="right" vertical="center" wrapText="1"/>
    </xf>
    <xf numFmtId="0" fontId="106" fillId="0" borderId="1" xfId="205" applyFont="1" applyBorder="1" applyAlignment="1">
      <alignment horizontal="center" vertical="center" wrapText="1"/>
    </xf>
    <xf numFmtId="0" fontId="5" fillId="0" borderId="1" xfId="205" applyFont="1" applyBorder="1" applyAlignment="1">
      <alignment horizontal="center" vertical="center" wrapText="1"/>
    </xf>
    <xf numFmtId="205" fontId="5" fillId="0" borderId="1" xfId="71" applyNumberFormat="1" applyFont="1" applyFill="1" applyBorder="1" applyAlignment="1">
      <alignment horizontal="left" vertical="center" wrapText="1"/>
    </xf>
    <xf numFmtId="3" fontId="5" fillId="0" borderId="1" xfId="71"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1" xfId="202" applyFont="1" applyBorder="1" applyAlignment="1">
      <alignment horizontal="left" vertical="center" wrapText="1" shrinkToFit="1"/>
    </xf>
    <xf numFmtId="0" fontId="91" fillId="0" borderId="1" xfId="0" applyFont="1" applyBorder="1" applyAlignment="1">
      <alignment horizontal="left"/>
    </xf>
    <xf numFmtId="0" fontId="5" fillId="0" borderId="1" xfId="0" applyFont="1" applyBorder="1" applyAlignment="1">
      <alignment horizontal="left" vertical="center"/>
    </xf>
    <xf numFmtId="0" fontId="5" fillId="0" borderId="19" xfId="0" applyFont="1" applyBorder="1" applyAlignment="1">
      <alignment horizontal="left" vertical="center" wrapText="1"/>
    </xf>
    <xf numFmtId="0" fontId="141" fillId="0" borderId="1" xfId="0" applyFont="1" applyBorder="1" applyAlignment="1">
      <alignment horizontal="left"/>
    </xf>
    <xf numFmtId="0" fontId="141" fillId="0" borderId="1" xfId="0" applyFont="1" applyBorder="1" applyAlignment="1">
      <alignment horizontal="left" vertical="center" wrapText="1"/>
    </xf>
    <xf numFmtId="0" fontId="5" fillId="0" borderId="19" xfId="0" applyFont="1" applyBorder="1" applyAlignment="1">
      <alignment horizontal="left" wrapText="1"/>
    </xf>
    <xf numFmtId="0" fontId="142" fillId="0" borderId="1" xfId="0" applyFont="1" applyBorder="1" applyAlignment="1">
      <alignment horizontal="left" vertical="center" wrapText="1"/>
    </xf>
    <xf numFmtId="0" fontId="122" fillId="0" borderId="1" xfId="0" applyFont="1" applyBorder="1" applyAlignment="1">
      <alignment horizontal="left"/>
    </xf>
    <xf numFmtId="3" fontId="122" fillId="0" borderId="1" xfId="0" applyNumberFormat="1" applyFont="1" applyBorder="1" applyAlignment="1">
      <alignment horizontal="right" wrapText="1"/>
    </xf>
    <xf numFmtId="3" fontId="5" fillId="0" borderId="1" xfId="202" applyNumberFormat="1" applyFont="1" applyBorder="1" applyAlignment="1">
      <alignment horizontal="center" vertical="center" wrapText="1"/>
    </xf>
    <xf numFmtId="0" fontId="122" fillId="0" borderId="1" xfId="0" applyFont="1" applyBorder="1" applyAlignment="1">
      <alignment horizontal="left" vertical="center"/>
    </xf>
    <xf numFmtId="3" fontId="91" fillId="0" borderId="1" xfId="202" applyNumberFormat="1" applyFont="1" applyBorder="1" applyAlignment="1">
      <alignment horizontal="right" vertical="center" wrapText="1"/>
    </xf>
    <xf numFmtId="0" fontId="91" fillId="0" borderId="1" xfId="0" applyFont="1" applyBorder="1" applyAlignment="1">
      <alignment horizontal="center" vertical="center" wrapText="1"/>
    </xf>
    <xf numFmtId="0" fontId="106" fillId="0" borderId="1" xfId="202" applyFont="1" applyBorder="1" applyAlignment="1">
      <alignment horizontal="left" vertical="center" wrapText="1"/>
    </xf>
    <xf numFmtId="4" fontId="5" fillId="0" borderId="1" xfId="202" applyNumberFormat="1" applyFont="1" applyBorder="1" applyAlignment="1">
      <alignment horizontal="right" vertical="center" wrapText="1"/>
    </xf>
    <xf numFmtId="0" fontId="91" fillId="0" borderId="1" xfId="0" applyFont="1" applyBorder="1" applyAlignment="1">
      <alignment horizontal="left" vertical="center" wrapText="1"/>
    </xf>
    <xf numFmtId="3" fontId="109" fillId="0" borderId="1" xfId="71" applyNumberFormat="1" applyFont="1" applyFill="1" applyBorder="1" applyAlignment="1">
      <alignment horizontal="left" vertical="center" wrapText="1"/>
    </xf>
    <xf numFmtId="3" fontId="91" fillId="0" borderId="1" xfId="71" applyNumberFormat="1" applyFont="1" applyFill="1" applyBorder="1" applyAlignment="1">
      <alignment horizontal="center" vertical="center" wrapText="1"/>
    </xf>
    <xf numFmtId="0" fontId="6" fillId="0" borderId="0" xfId="0" applyFont="1"/>
    <xf numFmtId="0" fontId="6" fillId="0" borderId="1" xfId="0" applyFont="1" applyBorder="1"/>
    <xf numFmtId="3" fontId="106" fillId="0" borderId="1" xfId="71" applyNumberFormat="1" applyFont="1" applyFill="1" applyBorder="1" applyAlignment="1">
      <alignment horizontal="center" vertical="center" wrapText="1"/>
    </xf>
    <xf numFmtId="0" fontId="122" fillId="0" borderId="1" xfId="0" applyFont="1" applyBorder="1" applyAlignment="1">
      <alignment horizontal="center" vertical="center"/>
    </xf>
    <xf numFmtId="0" fontId="5" fillId="0" borderId="0" xfId="0" applyFont="1" applyAlignment="1">
      <alignment horizontal="center" vertical="center"/>
    </xf>
    <xf numFmtId="3" fontId="148" fillId="0" borderId="1" xfId="0" applyNumberFormat="1" applyFont="1" applyBorder="1" applyAlignment="1">
      <alignment horizontal="right" vertical="center" wrapText="1"/>
    </xf>
    <xf numFmtId="0" fontId="122" fillId="0" borderId="16" xfId="0" applyFont="1" applyBorder="1" applyAlignment="1">
      <alignment horizontal="center" vertical="center"/>
    </xf>
    <xf numFmtId="0" fontId="122" fillId="0" borderId="16" xfId="221" applyFont="1" applyBorder="1" applyAlignment="1">
      <alignment horizontal="left" vertical="center" wrapText="1"/>
    </xf>
    <xf numFmtId="0" fontId="122" fillId="0" borderId="16" xfId="0" quotePrefix="1" applyFont="1" applyBorder="1" applyAlignment="1">
      <alignment horizontal="left" vertical="center" wrapText="1"/>
    </xf>
    <xf numFmtId="3" fontId="122" fillId="0" borderId="16" xfId="71" applyNumberFormat="1" applyFont="1" applyFill="1" applyBorder="1" applyAlignment="1">
      <alignment horizontal="right" vertical="center" wrapText="1"/>
    </xf>
    <xf numFmtId="0" fontId="122" fillId="0" borderId="1" xfId="221" applyFont="1" applyBorder="1" applyAlignment="1">
      <alignment horizontal="left" vertical="center" wrapText="1"/>
    </xf>
    <xf numFmtId="0" fontId="122" fillId="0" borderId="1" xfId="0" quotePrefix="1" applyFont="1" applyBorder="1" applyAlignment="1">
      <alignment horizontal="left" wrapText="1"/>
    </xf>
    <xf numFmtId="0" fontId="111" fillId="0" borderId="1" xfId="0" applyFont="1" applyBorder="1" applyAlignment="1">
      <alignment vertical="center"/>
    </xf>
    <xf numFmtId="0" fontId="111" fillId="0" borderId="0" xfId="0" applyFont="1" applyAlignment="1">
      <alignment vertical="center"/>
    </xf>
    <xf numFmtId="0" fontId="122" fillId="0" borderId="19" xfId="221" applyFont="1" applyBorder="1" applyAlignment="1">
      <alignment horizontal="left" vertical="center" wrapText="1"/>
    </xf>
    <xf numFmtId="205" fontId="122" fillId="0" borderId="19" xfId="0" applyNumberFormat="1" applyFont="1" applyBorder="1" applyAlignment="1">
      <alignment horizontal="left" vertical="center" wrapText="1"/>
    </xf>
    <xf numFmtId="3" fontId="122" fillId="0" borderId="19" xfId="71" applyNumberFormat="1" applyFont="1" applyFill="1" applyBorder="1" applyAlignment="1">
      <alignment horizontal="right" vertical="center" wrapText="1"/>
    </xf>
    <xf numFmtId="0" fontId="122" fillId="0" borderId="25" xfId="0" applyFont="1" applyBorder="1" applyAlignment="1">
      <alignment horizontal="left" vertical="center" wrapText="1"/>
    </xf>
    <xf numFmtId="49" fontId="122" fillId="0" borderId="25" xfId="0" applyNumberFormat="1" applyFont="1" applyBorder="1" applyAlignment="1">
      <alignment horizontal="left" vertical="center" wrapText="1"/>
    </xf>
    <xf numFmtId="0" fontId="5" fillId="0" borderId="0" xfId="0" applyFont="1" applyAlignment="1">
      <alignment horizontal="left" wrapText="1"/>
    </xf>
    <xf numFmtId="0" fontId="128" fillId="0" borderId="1" xfId="0" applyFont="1" applyBorder="1" applyAlignment="1">
      <alignment horizontal="left" wrapText="1"/>
    </xf>
    <xf numFmtId="3" fontId="121" fillId="0" borderId="1" xfId="71" applyNumberFormat="1" applyFont="1" applyFill="1" applyBorder="1" applyAlignment="1">
      <alignment horizontal="right" vertical="center" wrapText="1"/>
    </xf>
    <xf numFmtId="3" fontId="121" fillId="0" borderId="1" xfId="71" applyNumberFormat="1" applyFont="1" applyFill="1" applyBorder="1" applyAlignment="1">
      <alignment horizontal="center" vertical="center" wrapText="1"/>
    </xf>
    <xf numFmtId="0" fontId="106" fillId="0" borderId="1" xfId="0" applyFont="1" applyBorder="1" applyAlignment="1">
      <alignment horizontal="center" vertical="center" wrapText="1"/>
    </xf>
    <xf numFmtId="3" fontId="5" fillId="0" borderId="1" xfId="71" applyNumberFormat="1" applyFont="1" applyFill="1" applyBorder="1" applyAlignment="1">
      <alignment horizontal="right" vertical="center" wrapText="1"/>
    </xf>
    <xf numFmtId="214" fontId="5" fillId="0" borderId="1" xfId="0" applyNumberFormat="1" applyFont="1" applyBorder="1" applyAlignment="1">
      <alignment horizontal="left" vertical="center" wrapText="1"/>
    </xf>
    <xf numFmtId="1" fontId="91" fillId="0" borderId="1" xfId="202" applyNumberFormat="1" applyFont="1" applyBorder="1" applyAlignment="1">
      <alignment horizontal="center" vertical="center" wrapText="1"/>
    </xf>
    <xf numFmtId="0" fontId="122" fillId="0" borderId="17" xfId="0" applyFont="1" applyBorder="1" applyAlignment="1">
      <alignment horizontal="left" vertical="center" wrapText="1"/>
    </xf>
    <xf numFmtId="205" fontId="122" fillId="0" borderId="1" xfId="71" applyNumberFormat="1" applyFont="1" applyFill="1" applyBorder="1" applyAlignment="1">
      <alignment vertical="center" wrapText="1"/>
    </xf>
    <xf numFmtId="205" fontId="122" fillId="0" borderId="19" xfId="71" applyNumberFormat="1" applyFont="1" applyFill="1" applyBorder="1" applyAlignment="1">
      <alignment vertical="center" wrapText="1"/>
    </xf>
    <xf numFmtId="205" fontId="122" fillId="0" borderId="1" xfId="71" applyNumberFormat="1" applyFont="1" applyFill="1" applyBorder="1" applyAlignment="1">
      <alignment horizontal="center" vertical="center" wrapText="1"/>
    </xf>
    <xf numFmtId="0" fontId="155" fillId="0" borderId="1" xfId="0" applyFont="1" applyBorder="1" applyAlignment="1">
      <alignment horizontal="center" vertical="center"/>
    </xf>
    <xf numFmtId="0" fontId="155" fillId="0" borderId="1" xfId="0" applyFont="1" applyBorder="1" applyAlignment="1">
      <alignment horizontal="left" vertical="center"/>
    </xf>
    <xf numFmtId="0" fontId="155" fillId="0" borderId="1" xfId="0" applyFont="1" applyBorder="1" applyAlignment="1">
      <alignment horizontal="left" vertical="center" wrapText="1"/>
    </xf>
    <xf numFmtId="0" fontId="155" fillId="0" borderId="1" xfId="0" applyFont="1" applyBorder="1" applyAlignment="1">
      <alignment horizontal="left" vertical="top" wrapText="1"/>
    </xf>
    <xf numFmtId="0" fontId="155" fillId="0" borderId="1" xfId="0" applyFont="1" applyBorder="1" applyAlignment="1">
      <alignment horizontal="left" wrapText="1"/>
    </xf>
    <xf numFmtId="0" fontId="165" fillId="0" borderId="1" xfId="0" applyFont="1" applyBorder="1" applyAlignment="1">
      <alignment horizontal="left" vertical="center" wrapText="1"/>
    </xf>
    <xf numFmtId="205" fontId="5" fillId="0" borderId="1" xfId="0" applyNumberFormat="1" applyFont="1" applyBorder="1" applyAlignment="1">
      <alignment horizontal="left" vertical="center" wrapText="1"/>
    </xf>
    <xf numFmtId="0" fontId="5" fillId="0" borderId="1" xfId="0" applyFont="1" applyBorder="1" applyAlignment="1">
      <alignment horizontal="left" wrapText="1"/>
    </xf>
    <xf numFmtId="0" fontId="120" fillId="0" borderId="1" xfId="0" applyFont="1" applyBorder="1" applyAlignment="1">
      <alignment horizontal="left" vertical="center" wrapText="1"/>
    </xf>
    <xf numFmtId="43" fontId="5" fillId="0" borderId="1" xfId="0" applyNumberFormat="1" applyFont="1" applyBorder="1" applyAlignment="1">
      <alignment horizontal="left" vertical="center" wrapText="1"/>
    </xf>
    <xf numFmtId="212" fontId="5" fillId="0" borderId="1" xfId="0" applyNumberFormat="1" applyFont="1" applyBorder="1" applyAlignment="1">
      <alignment horizontal="left" vertical="center" wrapText="1"/>
    </xf>
    <xf numFmtId="3" fontId="5" fillId="0" borderId="1" xfId="0" applyNumberFormat="1" applyFont="1" applyBorder="1" applyAlignment="1">
      <alignment vertical="center" wrapText="1"/>
    </xf>
    <xf numFmtId="209" fontId="91" fillId="0" borderId="1" xfId="123" applyNumberFormat="1" applyFont="1" applyBorder="1" applyAlignment="1">
      <alignment horizontal="right" vertical="center" wrapText="1"/>
    </xf>
    <xf numFmtId="3" fontId="91" fillId="0" borderId="1" xfId="123" applyNumberFormat="1" applyFont="1" applyBorder="1" applyAlignment="1">
      <alignment horizontal="center" vertical="center" wrapText="1"/>
    </xf>
    <xf numFmtId="4" fontId="91" fillId="0" borderId="1" xfId="202" applyNumberFormat="1" applyFont="1" applyBorder="1" applyAlignment="1">
      <alignment horizontal="right" vertical="center" wrapText="1"/>
    </xf>
    <xf numFmtId="0" fontId="123" fillId="0" borderId="1" xfId="0" applyFont="1" applyBorder="1" applyAlignment="1">
      <alignment horizontal="left" vertical="center"/>
    </xf>
    <xf numFmtId="209" fontId="5" fillId="0" borderId="1" xfId="202" applyNumberFormat="1" applyFont="1" applyBorder="1" applyAlignment="1">
      <alignment horizontal="right" vertical="center" wrapText="1"/>
    </xf>
    <xf numFmtId="0" fontId="110" fillId="0" borderId="1" xfId="123" applyFont="1" applyBorder="1" applyAlignment="1">
      <alignment horizontal="left" vertical="center" wrapText="1"/>
    </xf>
    <xf numFmtId="0" fontId="110" fillId="0" borderId="0" xfId="0" applyFont="1"/>
    <xf numFmtId="0" fontId="128" fillId="0" borderId="1" xfId="0" applyFont="1" applyBorder="1" applyAlignment="1">
      <alignment horizontal="center" vertical="center" wrapText="1"/>
    </xf>
    <xf numFmtId="0" fontId="5" fillId="0" borderId="1" xfId="265" applyFont="1" applyBorder="1" applyAlignment="1">
      <alignment horizontal="left" vertical="center" wrapText="1"/>
    </xf>
    <xf numFmtId="4" fontId="91" fillId="0" borderId="1" xfId="202" quotePrefix="1" applyNumberFormat="1" applyFont="1" applyBorder="1" applyAlignment="1">
      <alignment horizontal="right" vertical="center" wrapText="1"/>
    </xf>
    <xf numFmtId="0" fontId="5" fillId="0" borderId="10" xfId="0" applyFont="1" applyBorder="1" applyAlignment="1">
      <alignment horizontal="left" vertical="center"/>
    </xf>
    <xf numFmtId="0" fontId="5" fillId="0" borderId="10" xfId="207" applyFont="1" applyBorder="1" applyAlignment="1">
      <alignment horizontal="left" vertical="center" wrapText="1"/>
    </xf>
    <xf numFmtId="0" fontId="5" fillId="0" borderId="20" xfId="0" applyFont="1" applyBorder="1" applyAlignment="1">
      <alignment horizontal="left" vertical="center"/>
    </xf>
    <xf numFmtId="3" fontId="91" fillId="0" borderId="1" xfId="207" quotePrefix="1" applyNumberFormat="1" applyFont="1" applyBorder="1" applyAlignment="1">
      <alignment horizontal="right" vertical="center" wrapText="1"/>
    </xf>
    <xf numFmtId="3" fontId="91" fillId="0" borderId="1" xfId="202" quotePrefix="1" applyNumberFormat="1" applyFont="1" applyBorder="1" applyAlignment="1">
      <alignment horizontal="center" vertical="center" wrapText="1"/>
    </xf>
    <xf numFmtId="0" fontId="5" fillId="0" borderId="16" xfId="202" quotePrefix="1" applyFont="1" applyBorder="1" applyAlignment="1">
      <alignment horizontal="center" vertical="center" wrapText="1"/>
    </xf>
    <xf numFmtId="0" fontId="5" fillId="0" borderId="16" xfId="202" quotePrefix="1" applyFont="1" applyBorder="1" applyAlignment="1">
      <alignment horizontal="left" vertical="center" wrapText="1"/>
    </xf>
    <xf numFmtId="3" fontId="5" fillId="0" borderId="1" xfId="207" quotePrefix="1" applyNumberFormat="1" applyFont="1" applyBorder="1" applyAlignment="1">
      <alignment horizontal="right" vertical="center" wrapText="1"/>
    </xf>
    <xf numFmtId="3" fontId="91" fillId="0" borderId="1" xfId="0" applyNumberFormat="1" applyFont="1" applyBorder="1" applyAlignment="1">
      <alignment horizontal="center" vertical="center" wrapText="1"/>
    </xf>
    <xf numFmtId="0" fontId="156" fillId="0" borderId="1" xfId="0" applyFont="1" applyBorder="1" applyAlignment="1">
      <alignment horizontal="left"/>
    </xf>
    <xf numFmtId="49" fontId="157" fillId="0" borderId="1" xfId="0" applyNumberFormat="1" applyFont="1" applyBorder="1" applyAlignment="1">
      <alignment horizontal="left" vertical="center" wrapText="1"/>
    </xf>
    <xf numFmtId="0" fontId="158" fillId="0" borderId="1" xfId="0" applyFont="1" applyBorder="1" applyAlignment="1">
      <alignment horizontal="left"/>
    </xf>
    <xf numFmtId="0" fontId="158" fillId="0" borderId="1" xfId="0" applyFont="1" applyBorder="1" applyAlignment="1">
      <alignment horizontal="left" vertical="center" wrapText="1"/>
    </xf>
    <xf numFmtId="4" fontId="5" fillId="0" borderId="1" xfId="207" quotePrefix="1" applyNumberFormat="1" applyFont="1" applyBorder="1" applyAlignment="1">
      <alignment horizontal="right" vertical="center" wrapText="1"/>
    </xf>
    <xf numFmtId="0" fontId="159" fillId="0" borderId="1" xfId="0" applyFont="1" applyBorder="1" applyAlignment="1">
      <alignment horizontal="left"/>
    </xf>
    <xf numFmtId="0" fontId="159" fillId="0" borderId="1" xfId="0" applyFont="1" applyBorder="1" applyAlignment="1">
      <alignment horizontal="left" vertical="center"/>
    </xf>
    <xf numFmtId="0" fontId="160" fillId="0" borderId="1" xfId="0" applyFont="1" applyBorder="1" applyAlignment="1">
      <alignment horizontal="left" vertical="center" wrapText="1"/>
    </xf>
    <xf numFmtId="3" fontId="91" fillId="0" borderId="1" xfId="0" applyNumberFormat="1" applyFont="1" applyBorder="1" applyAlignment="1">
      <alignment horizontal="right" vertical="center"/>
    </xf>
    <xf numFmtId="212" fontId="5" fillId="0" borderId="1" xfId="0" applyNumberFormat="1" applyFont="1" applyBorder="1" applyAlignment="1">
      <alignment horizontal="left" vertical="center"/>
    </xf>
    <xf numFmtId="3" fontId="5" fillId="0" borderId="1" xfId="0" applyNumberFormat="1" applyFont="1" applyBorder="1" applyAlignment="1">
      <alignment horizontal="right" vertical="center"/>
    </xf>
    <xf numFmtId="209"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0" fontId="91" fillId="0" borderId="1" xfId="0" applyFont="1" applyBorder="1" applyAlignment="1">
      <alignment horizontal="center" vertical="center"/>
    </xf>
    <xf numFmtId="212" fontId="122" fillId="0" borderId="1" xfId="0" applyNumberFormat="1" applyFont="1" applyBorder="1" applyAlignment="1">
      <alignment horizontal="left"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3" fontId="155" fillId="0" borderId="1" xfId="0" applyNumberFormat="1" applyFont="1" applyBorder="1" applyAlignment="1">
      <alignment horizontal="right" vertical="center"/>
    </xf>
    <xf numFmtId="0" fontId="157" fillId="0" borderId="1" xfId="0" applyFont="1" applyBorder="1" applyAlignment="1">
      <alignment horizontal="left" vertical="center" wrapText="1"/>
    </xf>
    <xf numFmtId="0" fontId="157" fillId="0" borderId="1" xfId="202" applyFont="1" applyBorder="1" applyAlignment="1">
      <alignment horizontal="left" vertical="center" wrapText="1"/>
    </xf>
    <xf numFmtId="0" fontId="157" fillId="0" borderId="1" xfId="215" applyFont="1" applyBorder="1" applyAlignment="1">
      <alignment horizontal="left"/>
    </xf>
    <xf numFmtId="209" fontId="5" fillId="0" borderId="1" xfId="207" quotePrefix="1" applyNumberFormat="1" applyFont="1" applyBorder="1" applyAlignment="1">
      <alignment horizontal="right" vertical="center" wrapText="1"/>
    </xf>
    <xf numFmtId="0" fontId="157" fillId="0" borderId="1" xfId="215" applyFont="1" applyBorder="1" applyAlignment="1">
      <alignment horizontal="left" vertical="center"/>
    </xf>
    <xf numFmtId="0" fontId="157" fillId="0" borderId="1" xfId="202" applyFont="1" applyBorder="1" applyAlignment="1">
      <alignment horizontal="center" vertical="center"/>
    </xf>
    <xf numFmtId="0" fontId="157" fillId="0" borderId="1" xfId="0" applyFont="1" applyBorder="1" applyAlignment="1">
      <alignment horizontal="left"/>
    </xf>
    <xf numFmtId="0" fontId="162" fillId="0" borderId="1" xfId="200" quotePrefix="1" applyFont="1" applyBorder="1" applyAlignment="1">
      <alignment horizontal="left" wrapText="1"/>
    </xf>
    <xf numFmtId="209" fontId="122" fillId="0" borderId="1" xfId="71" applyNumberFormat="1" applyFont="1" applyFill="1" applyBorder="1" applyAlignment="1">
      <alignment horizontal="right" vertical="center"/>
    </xf>
    <xf numFmtId="0" fontId="121" fillId="0" borderId="1" xfId="0" applyFont="1" applyBorder="1" applyAlignment="1">
      <alignment horizontal="left" vertical="center" wrapText="1"/>
    </xf>
    <xf numFmtId="0" fontId="131" fillId="0" borderId="1" xfId="0" quotePrefix="1" applyFont="1" applyBorder="1" applyAlignment="1">
      <alignment horizontal="left" vertical="center" wrapText="1"/>
    </xf>
    <xf numFmtId="3" fontId="122" fillId="0" borderId="1" xfId="71" applyNumberFormat="1" applyFont="1" applyFill="1" applyBorder="1" applyAlignment="1" applyProtection="1">
      <alignment horizontal="right" vertical="center" wrapText="1"/>
    </xf>
    <xf numFmtId="0" fontId="149" fillId="0" borderId="1" xfId="0" applyFont="1" applyBorder="1" applyAlignment="1">
      <alignment horizontal="left" vertical="center" wrapText="1"/>
    </xf>
    <xf numFmtId="0" fontId="166" fillId="0" borderId="1" xfId="0" quotePrefix="1" applyFont="1" applyBorder="1" applyAlignment="1">
      <alignment horizontal="left" vertical="center" wrapText="1"/>
    </xf>
    <xf numFmtId="209" fontId="122" fillId="0" borderId="1" xfId="71" applyNumberFormat="1" applyFont="1" applyFill="1" applyBorder="1" applyAlignment="1" applyProtection="1">
      <alignment horizontal="right" vertical="center" wrapText="1"/>
    </xf>
    <xf numFmtId="0" fontId="147" fillId="0" borderId="16" xfId="0" applyFont="1" applyBorder="1" applyAlignment="1">
      <alignment horizontal="left" vertical="center" wrapText="1"/>
    </xf>
    <xf numFmtId="0" fontId="122" fillId="0" borderId="16" xfId="0" applyFont="1" applyBorder="1" applyAlignment="1">
      <alignment horizontal="left" vertical="top" wrapText="1"/>
    </xf>
    <xf numFmtId="0" fontId="147" fillId="0" borderId="17" xfId="0" applyFont="1" applyBorder="1" applyAlignment="1">
      <alignment horizontal="left" vertical="center" wrapText="1"/>
    </xf>
    <xf numFmtId="0" fontId="122" fillId="0" borderId="19" xfId="0" applyFont="1" applyBorder="1" applyAlignment="1">
      <alignment horizontal="left" vertical="top" wrapText="1"/>
    </xf>
    <xf numFmtId="0" fontId="147" fillId="0" borderId="19" xfId="0" applyFont="1" applyBorder="1" applyAlignment="1">
      <alignment horizontal="left" vertical="center" wrapText="1"/>
    </xf>
    <xf numFmtId="4" fontId="122" fillId="0" borderId="1" xfId="71" applyNumberFormat="1" applyFont="1" applyFill="1" applyBorder="1" applyAlignment="1">
      <alignment horizontal="right" vertical="center" wrapText="1"/>
    </xf>
    <xf numFmtId="4" fontId="122" fillId="0" borderId="16" xfId="71" applyNumberFormat="1" applyFont="1" applyFill="1" applyBorder="1" applyAlignment="1">
      <alignment horizontal="right" vertical="center"/>
    </xf>
    <xf numFmtId="209" fontId="122" fillId="0" borderId="1" xfId="71" applyNumberFormat="1" applyFont="1" applyFill="1" applyBorder="1" applyAlignment="1">
      <alignment horizontal="right" vertical="center" wrapText="1"/>
    </xf>
    <xf numFmtId="3" fontId="122" fillId="0" borderId="1" xfId="219" applyNumberFormat="1" applyFont="1" applyFill="1" applyBorder="1" applyAlignment="1">
      <alignment horizontal="right" vertical="center" wrapText="1"/>
    </xf>
    <xf numFmtId="209" fontId="122" fillId="0" borderId="1" xfId="219" applyNumberFormat="1" applyFont="1" applyFill="1" applyBorder="1" applyAlignment="1">
      <alignment horizontal="right" vertical="center" wrapText="1"/>
    </xf>
    <xf numFmtId="0" fontId="122" fillId="0" borderId="1" xfId="0" applyFont="1" applyBorder="1" applyAlignment="1">
      <alignment horizontal="left" vertical="top" wrapText="1"/>
    </xf>
    <xf numFmtId="3" fontId="128" fillId="0" borderId="1" xfId="220" quotePrefix="1" applyNumberFormat="1" applyFont="1" applyFill="1" applyBorder="1" applyAlignment="1">
      <alignment horizontal="right" vertical="center"/>
    </xf>
    <xf numFmtId="3" fontId="128" fillId="0" borderId="1" xfId="220" quotePrefix="1" applyNumberFormat="1" applyFont="1" applyFill="1" applyBorder="1" applyAlignment="1">
      <alignment horizontal="right" vertical="center" wrapText="1"/>
    </xf>
    <xf numFmtId="0" fontId="128" fillId="0" borderId="19" xfId="0" applyFont="1" applyBorder="1" applyAlignment="1">
      <alignment horizontal="left" vertical="center" wrapText="1"/>
    </xf>
    <xf numFmtId="209" fontId="128" fillId="0" borderId="1" xfId="220" quotePrefix="1" applyNumberFormat="1" applyFont="1" applyFill="1" applyBorder="1" applyAlignment="1">
      <alignment horizontal="right" vertical="center"/>
    </xf>
    <xf numFmtId="209" fontId="122" fillId="0" borderId="1" xfId="0" applyNumberFormat="1" applyFont="1" applyBorder="1" applyAlignment="1">
      <alignment horizontal="right" vertical="center" wrapText="1"/>
    </xf>
    <xf numFmtId="209" fontId="5" fillId="0" borderId="1" xfId="220" quotePrefix="1" applyNumberFormat="1" applyFont="1" applyFill="1" applyBorder="1" applyAlignment="1">
      <alignment horizontal="right" vertical="center"/>
    </xf>
    <xf numFmtId="0" fontId="122" fillId="0" borderId="1" xfId="0" quotePrefix="1" applyFont="1" applyBorder="1" applyAlignment="1">
      <alignment horizontal="left" vertical="top" wrapText="1"/>
    </xf>
    <xf numFmtId="0" fontId="131" fillId="0" borderId="1" xfId="0" applyFont="1" applyBorder="1" applyAlignment="1">
      <alignment horizontal="left" vertical="center" wrapText="1"/>
    </xf>
    <xf numFmtId="0" fontId="5" fillId="0" borderId="1" xfId="202" applyFont="1" applyBorder="1" applyAlignment="1">
      <alignment vertical="center" wrapText="1"/>
    </xf>
    <xf numFmtId="4" fontId="122" fillId="0" borderId="1" xfId="220" quotePrefix="1" applyNumberFormat="1" applyFont="1" applyFill="1" applyBorder="1" applyAlignment="1">
      <alignment horizontal="right" vertical="center"/>
    </xf>
    <xf numFmtId="4" fontId="128" fillId="0" borderId="1" xfId="220" quotePrefix="1" applyNumberFormat="1" applyFont="1" applyFill="1" applyBorder="1" applyAlignment="1">
      <alignment horizontal="right" vertical="center"/>
    </xf>
    <xf numFmtId="3" fontId="147" fillId="0" borderId="1" xfId="0" applyNumberFormat="1" applyFont="1" applyBorder="1" applyAlignment="1">
      <alignment horizontal="right" vertical="center" wrapText="1"/>
    </xf>
    <xf numFmtId="3" fontId="91" fillId="0" borderId="1" xfId="123" applyNumberFormat="1" applyFont="1" applyBorder="1" applyAlignment="1">
      <alignment horizontal="right" vertical="center" wrapText="1"/>
    </xf>
    <xf numFmtId="0" fontId="106" fillId="0" borderId="1" xfId="123" applyFont="1" applyBorder="1" applyAlignment="1">
      <alignment horizontal="center" vertical="center" wrapText="1"/>
    </xf>
    <xf numFmtId="3" fontId="106" fillId="0" borderId="1" xfId="202" applyNumberFormat="1" applyFont="1" applyBorder="1" applyAlignment="1">
      <alignment horizontal="right" vertical="center" wrapText="1"/>
    </xf>
    <xf numFmtId="0" fontId="5" fillId="0" borderId="13" xfId="202" applyFont="1" applyBorder="1" applyAlignment="1">
      <alignment horizontal="left" vertical="center"/>
    </xf>
    <xf numFmtId="49" fontId="5" fillId="0" borderId="1" xfId="0" applyNumberFormat="1" applyFont="1" applyBorder="1" applyAlignment="1">
      <alignment horizontal="left" vertical="center" wrapText="1"/>
    </xf>
    <xf numFmtId="3" fontId="5" fillId="0" borderId="25" xfId="202" applyNumberFormat="1" applyFont="1" applyBorder="1" applyAlignment="1">
      <alignment horizontal="right" vertical="center"/>
    </xf>
    <xf numFmtId="3" fontId="91" fillId="0" borderId="1" xfId="71" applyNumberFormat="1" applyFont="1" applyFill="1" applyBorder="1" applyAlignment="1">
      <alignment horizontal="right" vertical="center" wrapText="1"/>
    </xf>
    <xf numFmtId="1" fontId="5" fillId="0" borderId="1" xfId="202" applyNumberFormat="1" applyFont="1" applyBorder="1" applyAlignment="1">
      <alignment horizontal="left" vertical="center" wrapText="1"/>
    </xf>
    <xf numFmtId="3" fontId="91" fillId="0" borderId="1" xfId="202" applyNumberFormat="1" applyFont="1" applyBorder="1" applyAlignment="1">
      <alignment vertical="center" wrapText="1"/>
    </xf>
    <xf numFmtId="3" fontId="5" fillId="0" borderId="1" xfId="202" applyNumberFormat="1" applyFont="1" applyBorder="1" applyAlignment="1">
      <alignment vertical="center"/>
    </xf>
    <xf numFmtId="3" fontId="5" fillId="0" borderId="1" xfId="71" applyNumberFormat="1" applyFont="1" applyFill="1" applyBorder="1" applyAlignment="1">
      <alignment vertical="center"/>
    </xf>
    <xf numFmtId="210" fontId="5" fillId="0" borderId="1" xfId="0" applyNumberFormat="1" applyFont="1" applyBorder="1" applyAlignment="1">
      <alignment horizontal="left" vertical="center" wrapText="1"/>
    </xf>
    <xf numFmtId="0" fontId="91" fillId="0" borderId="1" xfId="0" applyFont="1" applyBorder="1" applyAlignment="1">
      <alignment horizontal="left" vertical="center"/>
    </xf>
    <xf numFmtId="3" fontId="91" fillId="0" borderId="1" xfId="0" applyNumberFormat="1" applyFont="1" applyBorder="1" applyAlignment="1">
      <alignment vertical="center"/>
    </xf>
    <xf numFmtId="3" fontId="91" fillId="0" borderId="1" xfId="202" applyNumberFormat="1" applyFont="1" applyBorder="1" applyAlignment="1">
      <alignment horizontal="center" vertical="center" wrapText="1"/>
    </xf>
    <xf numFmtId="0" fontId="108" fillId="0" borderId="1" xfId="0" applyFont="1" applyBorder="1" applyAlignment="1">
      <alignment horizontal="left" vertical="center" wrapText="1"/>
    </xf>
    <xf numFmtId="0" fontId="157" fillId="0" borderId="1" xfId="207" applyFont="1" applyBorder="1" applyAlignment="1">
      <alignment horizontal="center" vertical="center"/>
    </xf>
    <xf numFmtId="0" fontId="157" fillId="0" borderId="1" xfId="207" applyFont="1" applyBorder="1" applyAlignment="1">
      <alignment horizontal="left" vertical="center"/>
    </xf>
    <xf numFmtId="0" fontId="155" fillId="0" borderId="1" xfId="0" quotePrefix="1" applyFont="1" applyBorder="1" applyAlignment="1">
      <alignment horizontal="left" vertical="center" wrapText="1"/>
    </xf>
    <xf numFmtId="3" fontId="5" fillId="0" borderId="16" xfId="207" quotePrefix="1" applyNumberFormat="1" applyFont="1" applyBorder="1" applyAlignment="1">
      <alignment horizontal="right" vertical="center" wrapText="1"/>
    </xf>
    <xf numFmtId="0" fontId="155" fillId="0" borderId="1" xfId="0" applyFont="1" applyBorder="1" applyAlignment="1">
      <alignment horizontal="left"/>
    </xf>
    <xf numFmtId="3" fontId="123" fillId="0" borderId="1" xfId="0" applyNumberFormat="1" applyFont="1" applyBorder="1" applyAlignment="1">
      <alignment horizontal="right" vertical="center"/>
    </xf>
    <xf numFmtId="0" fontId="5" fillId="0" borderId="1" xfId="0" quotePrefix="1" applyFont="1" applyBorder="1" applyAlignment="1">
      <alignment horizontal="left" vertical="center"/>
    </xf>
    <xf numFmtId="0" fontId="164" fillId="0" borderId="1" xfId="202" applyFont="1" applyBorder="1" applyAlignment="1">
      <alignment horizontal="left" vertical="center" wrapText="1"/>
    </xf>
    <xf numFmtId="209" fontId="5" fillId="0" borderId="16" xfId="207" quotePrefix="1" applyNumberFormat="1" applyFont="1" applyBorder="1" applyAlignment="1">
      <alignment horizontal="right" vertical="center" wrapText="1"/>
    </xf>
    <xf numFmtId="0" fontId="155" fillId="0" borderId="1" xfId="202" applyFont="1" applyBorder="1" applyAlignment="1">
      <alignment horizontal="left" vertical="center" wrapText="1"/>
    </xf>
    <xf numFmtId="0" fontId="155" fillId="0" borderId="1" xfId="202" applyFont="1" applyBorder="1" applyAlignment="1">
      <alignment horizontal="left" vertical="center"/>
    </xf>
    <xf numFmtId="0" fontId="155" fillId="0" borderId="1" xfId="0" applyFont="1" applyBorder="1" applyAlignment="1">
      <alignment horizontal="center" vertical="center" wrapText="1"/>
    </xf>
    <xf numFmtId="209" fontId="5" fillId="0" borderId="16" xfId="207" quotePrefix="1" applyNumberFormat="1" applyFont="1" applyBorder="1" applyAlignment="1">
      <alignment horizontal="center" vertical="center" wrapText="1"/>
    </xf>
    <xf numFmtId="0" fontId="158" fillId="0" borderId="1" xfId="0" applyFont="1" applyBorder="1" applyAlignment="1">
      <alignment horizontal="center" vertical="center"/>
    </xf>
    <xf numFmtId="0" fontId="158" fillId="0" borderId="1" xfId="0" applyFont="1" applyBorder="1" applyAlignment="1">
      <alignment horizontal="center" vertical="center" wrapText="1"/>
    </xf>
    <xf numFmtId="3" fontId="5" fillId="0" borderId="16" xfId="207" quotePrefix="1" applyNumberFormat="1" applyFont="1" applyBorder="1" applyAlignment="1">
      <alignment horizontal="center" vertical="center" wrapText="1"/>
    </xf>
    <xf numFmtId="0" fontId="121" fillId="0" borderId="1" xfId="0" quotePrefix="1" applyFont="1" applyBorder="1" applyAlignment="1">
      <alignment horizontal="left" vertical="center" wrapText="1"/>
    </xf>
    <xf numFmtId="1" fontId="122" fillId="0" borderId="1" xfId="0" applyNumberFormat="1" applyFont="1" applyBorder="1" applyAlignment="1">
      <alignment horizontal="left" vertical="center" wrapText="1"/>
    </xf>
    <xf numFmtId="1" fontId="122" fillId="0" borderId="16" xfId="0" applyNumberFormat="1" applyFont="1" applyBorder="1" applyAlignment="1">
      <alignment horizontal="left" vertical="center" wrapText="1"/>
    </xf>
    <xf numFmtId="0" fontId="121" fillId="0" borderId="16" xfId="0" applyFont="1" applyBorder="1" applyAlignment="1">
      <alignment horizontal="left" vertical="center" wrapText="1"/>
    </xf>
    <xf numFmtId="0" fontId="121" fillId="0" borderId="1" xfId="0" applyFont="1" applyBorder="1" applyAlignment="1">
      <alignment horizontal="left" vertical="top" wrapText="1"/>
    </xf>
    <xf numFmtId="0" fontId="150" fillId="0" borderId="1" xfId="0" applyFont="1" applyBorder="1" applyAlignment="1">
      <alignment horizontal="left" vertical="center" wrapText="1"/>
    </xf>
    <xf numFmtId="0" fontId="150" fillId="0" borderId="1" xfId="0" quotePrefix="1" applyFont="1" applyBorder="1" applyAlignment="1">
      <alignment horizontal="left" vertical="center" wrapText="1"/>
    </xf>
    <xf numFmtId="1" fontId="122" fillId="0" borderId="1" xfId="71" applyNumberFormat="1" applyFont="1" applyFill="1" applyBorder="1" applyAlignment="1">
      <alignment horizontal="right" vertical="center" wrapText="1"/>
    </xf>
    <xf numFmtId="1" fontId="122" fillId="0" borderId="1" xfId="71" applyNumberFormat="1" applyFont="1" applyFill="1" applyBorder="1" applyAlignment="1">
      <alignment horizontal="right" vertical="center"/>
    </xf>
    <xf numFmtId="1" fontId="122" fillId="0" borderId="1" xfId="0" applyNumberFormat="1" applyFont="1" applyBorder="1" applyAlignment="1">
      <alignment horizontal="right" vertical="center" wrapText="1"/>
    </xf>
    <xf numFmtId="208" fontId="122" fillId="0" borderId="1" xfId="0" applyNumberFormat="1" applyFont="1" applyBorder="1" applyAlignment="1">
      <alignment horizontal="right" vertical="center" wrapText="1"/>
    </xf>
    <xf numFmtId="2" fontId="122" fillId="0" borderId="1" xfId="0" applyNumberFormat="1" applyFont="1" applyBorder="1" applyAlignment="1">
      <alignment horizontal="right" vertical="center" wrapText="1"/>
    </xf>
    <xf numFmtId="0" fontId="131" fillId="0" borderId="16" xfId="0" applyFont="1" applyBorder="1" applyAlignment="1">
      <alignment horizontal="left" vertical="center" wrapText="1"/>
    </xf>
    <xf numFmtId="0" fontId="131" fillId="0" borderId="19" xfId="0" applyFont="1" applyBorder="1" applyAlignment="1">
      <alignment horizontal="left" vertical="center" wrapText="1"/>
    </xf>
    <xf numFmtId="4" fontId="131" fillId="0" borderId="1" xfId="219" applyNumberFormat="1" applyFont="1" applyFill="1" applyBorder="1" applyAlignment="1" applyProtection="1">
      <alignment horizontal="right" vertical="center" wrapText="1"/>
    </xf>
    <xf numFmtId="0" fontId="131" fillId="0" borderId="1" xfId="0" applyFont="1" applyBorder="1" applyAlignment="1">
      <alignment horizontal="left" wrapText="1"/>
    </xf>
    <xf numFmtId="0" fontId="122" fillId="0" borderId="1" xfId="0" applyFont="1" applyBorder="1" applyAlignment="1">
      <alignment horizontal="right" vertical="center" wrapText="1"/>
    </xf>
    <xf numFmtId="3" fontId="122" fillId="0" borderId="1" xfId="219" applyNumberFormat="1" applyFont="1" applyFill="1" applyBorder="1" applyAlignment="1" applyProtection="1">
      <alignment horizontal="right" vertical="center" wrapText="1"/>
    </xf>
    <xf numFmtId="209" fontId="122" fillId="0" borderId="1" xfId="219" applyNumberFormat="1" applyFont="1" applyFill="1" applyBorder="1" applyAlignment="1" applyProtection="1">
      <alignment horizontal="right" vertical="center" wrapText="1"/>
    </xf>
    <xf numFmtId="4" fontId="122" fillId="0" borderId="1" xfId="219" applyNumberFormat="1" applyFont="1" applyFill="1" applyBorder="1" applyAlignment="1" applyProtection="1">
      <alignment horizontal="right" vertical="center" wrapText="1"/>
    </xf>
    <xf numFmtId="3" fontId="131" fillId="0" borderId="1" xfId="219" applyNumberFormat="1" applyFont="1" applyFill="1" applyBorder="1" applyAlignment="1" applyProtection="1">
      <alignment horizontal="right" vertical="center" wrapText="1"/>
    </xf>
    <xf numFmtId="3" fontId="128" fillId="0" borderId="1" xfId="0" applyNumberFormat="1" applyFont="1" applyBorder="1" applyAlignment="1">
      <alignment horizontal="right" vertical="center"/>
    </xf>
    <xf numFmtId="207" fontId="122" fillId="0" borderId="1" xfId="71" applyNumberFormat="1" applyFont="1" applyFill="1" applyBorder="1" applyAlignment="1">
      <alignment horizontal="left" vertical="center" wrapText="1"/>
    </xf>
    <xf numFmtId="0" fontId="122" fillId="0" borderId="1" xfId="0" applyFont="1" applyBorder="1" applyAlignment="1">
      <alignment horizontal="left" vertical="top"/>
    </xf>
    <xf numFmtId="4" fontId="122" fillId="0" borderId="1" xfId="71" applyNumberFormat="1" applyFont="1" applyFill="1" applyBorder="1" applyAlignment="1" applyProtection="1">
      <alignment horizontal="right" vertical="center" wrapText="1"/>
    </xf>
    <xf numFmtId="209" fontId="122" fillId="0" borderId="1" xfId="71" quotePrefix="1" applyNumberFormat="1" applyFont="1" applyFill="1" applyBorder="1" applyAlignment="1">
      <alignment horizontal="right" vertical="center" wrapText="1"/>
    </xf>
    <xf numFmtId="209" fontId="128" fillId="0" borderId="1" xfId="220" applyNumberFormat="1" applyFont="1" applyFill="1" applyBorder="1" applyAlignment="1">
      <alignment horizontal="right" vertical="center" wrapText="1"/>
    </xf>
    <xf numFmtId="3" fontId="128" fillId="0" borderId="1" xfId="220" applyNumberFormat="1" applyFont="1" applyFill="1" applyBorder="1" applyAlignment="1">
      <alignment horizontal="right" vertical="center" wrapText="1"/>
    </xf>
    <xf numFmtId="4" fontId="128" fillId="0" borderId="1" xfId="220" applyNumberFormat="1" applyFont="1" applyFill="1" applyBorder="1" applyAlignment="1">
      <alignment horizontal="right" vertical="center" wrapText="1"/>
    </xf>
    <xf numFmtId="3" fontId="128" fillId="0" borderId="1" xfId="71" applyNumberFormat="1" applyFont="1" applyFill="1" applyBorder="1" applyAlignment="1">
      <alignment horizontal="right" vertical="center" wrapText="1"/>
    </xf>
    <xf numFmtId="209" fontId="128" fillId="0" borderId="1" xfId="71" applyNumberFormat="1" applyFont="1" applyFill="1" applyBorder="1" applyAlignment="1">
      <alignment horizontal="right" vertical="center" wrapText="1"/>
    </xf>
    <xf numFmtId="0" fontId="122" fillId="0" borderId="1" xfId="248" applyFont="1" applyBorder="1" applyAlignment="1">
      <alignment horizontal="left" vertical="center" wrapText="1"/>
    </xf>
    <xf numFmtId="3" fontId="122" fillId="0" borderId="1" xfId="220" applyNumberFormat="1" applyFont="1" applyFill="1" applyBorder="1" applyAlignment="1">
      <alignment horizontal="right" vertical="center" wrapText="1"/>
    </xf>
    <xf numFmtId="3" fontId="122" fillId="0" borderId="1" xfId="220" quotePrefix="1" applyNumberFormat="1" applyFont="1" applyFill="1" applyBorder="1" applyAlignment="1">
      <alignment horizontal="right" vertical="center" wrapText="1"/>
    </xf>
    <xf numFmtId="0" fontId="128" fillId="0" borderId="1" xfId="0" quotePrefix="1" applyFont="1" applyBorder="1" applyAlignment="1">
      <alignment horizontal="left" vertical="center" wrapText="1"/>
    </xf>
    <xf numFmtId="0" fontId="127" fillId="0" borderId="1" xfId="0" applyFont="1" applyBorder="1" applyAlignment="1">
      <alignment horizontal="left" vertical="center" wrapText="1"/>
    </xf>
    <xf numFmtId="3" fontId="122" fillId="0" borderId="1" xfId="0" applyNumberFormat="1" applyFont="1" applyBorder="1" applyAlignment="1">
      <alignment horizontal="right" vertical="center"/>
    </xf>
    <xf numFmtId="0" fontId="128" fillId="0" borderId="1" xfId="0" applyFont="1" applyBorder="1" applyAlignment="1">
      <alignment horizontal="left" vertical="center"/>
    </xf>
    <xf numFmtId="0" fontId="131" fillId="0" borderId="1" xfId="0" applyFont="1" applyBorder="1" applyAlignment="1">
      <alignment horizontal="left" vertical="justify" wrapText="1"/>
    </xf>
    <xf numFmtId="49" fontId="131" fillId="0" borderId="1" xfId="0" applyNumberFormat="1" applyFont="1" applyBorder="1" applyAlignment="1">
      <alignment horizontal="left" vertical="center" wrapText="1"/>
    </xf>
    <xf numFmtId="0" fontId="91" fillId="0" borderId="19" xfId="0" applyFont="1" applyBorder="1" applyAlignment="1">
      <alignment horizontal="center" vertical="center" wrapText="1"/>
    </xf>
    <xf numFmtId="205" fontId="91" fillId="0" borderId="1" xfId="0" applyNumberFormat="1" applyFont="1" applyBorder="1" applyAlignment="1">
      <alignment horizontal="left" vertical="center" wrapText="1"/>
    </xf>
    <xf numFmtId="209" fontId="91" fillId="0" borderId="1" xfId="207" quotePrefix="1" applyNumberFormat="1" applyFont="1" applyBorder="1" applyAlignment="1">
      <alignment horizontal="right" vertical="center" wrapText="1"/>
    </xf>
    <xf numFmtId="3" fontId="5" fillId="0" borderId="1" xfId="123" quotePrefix="1" applyNumberFormat="1" applyFont="1" applyBorder="1" applyAlignment="1">
      <alignment vertical="center" wrapText="1"/>
    </xf>
    <xf numFmtId="3" fontId="122" fillId="0" borderId="1" xfId="71" applyNumberFormat="1" applyFont="1" applyFill="1" applyBorder="1" applyAlignment="1" applyProtection="1">
      <alignment vertical="center" wrapText="1"/>
    </xf>
    <xf numFmtId="209" fontId="91" fillId="0" borderId="1" xfId="123" quotePrefix="1" applyNumberFormat="1" applyFont="1" applyBorder="1" applyAlignment="1">
      <alignment horizontal="right" vertical="center" wrapText="1"/>
    </xf>
    <xf numFmtId="4" fontId="91" fillId="0" borderId="1" xfId="0" applyNumberFormat="1" applyFont="1" applyBorder="1" applyAlignment="1">
      <alignment horizontal="right" vertical="center" indent="1"/>
    </xf>
    <xf numFmtId="205" fontId="5" fillId="0" borderId="1" xfId="0" applyNumberFormat="1" applyFont="1" applyBorder="1" applyAlignment="1">
      <alignment horizontal="left" vertical="center"/>
    </xf>
    <xf numFmtId="3" fontId="5" fillId="0" borderId="1" xfId="0" applyNumberFormat="1" applyFont="1" applyBorder="1" applyAlignment="1">
      <alignment horizontal="right" vertical="center" indent="1"/>
    </xf>
    <xf numFmtId="0" fontId="5" fillId="0" borderId="23" xfId="0" applyFont="1" applyBorder="1" applyAlignment="1">
      <alignment horizontal="left" vertical="center" wrapText="1"/>
    </xf>
    <xf numFmtId="209" fontId="5" fillId="0" borderId="19" xfId="0" applyNumberFormat="1" applyFont="1" applyBorder="1" applyAlignment="1">
      <alignment horizontal="right" vertical="center" indent="1"/>
    </xf>
    <xf numFmtId="4" fontId="91" fillId="0" borderId="1" xfId="123" quotePrefix="1" applyNumberFormat="1" applyFont="1" applyBorder="1" applyAlignment="1">
      <alignment horizontal="right" vertical="center" wrapText="1"/>
    </xf>
    <xf numFmtId="209" fontId="122" fillId="0" borderId="1" xfId="71" applyNumberFormat="1" applyFont="1" applyFill="1" applyBorder="1" applyAlignment="1" applyProtection="1">
      <alignment vertical="center" wrapText="1"/>
    </xf>
    <xf numFmtId="3" fontId="122" fillId="0" borderId="1" xfId="71" applyNumberFormat="1" applyFont="1" applyFill="1" applyBorder="1" applyAlignment="1">
      <alignment vertical="center" wrapText="1"/>
    </xf>
    <xf numFmtId="209" fontId="122" fillId="0" borderId="1" xfId="71" applyNumberFormat="1" applyFont="1" applyFill="1" applyBorder="1" applyAlignment="1">
      <alignment vertical="center" wrapText="1"/>
    </xf>
    <xf numFmtId="3" fontId="122" fillId="0" borderId="1" xfId="220" quotePrefix="1" applyNumberFormat="1" applyFont="1" applyFill="1" applyBorder="1" applyAlignment="1">
      <alignment vertical="center"/>
    </xf>
    <xf numFmtId="3" fontId="122" fillId="0" borderId="1" xfId="0" applyNumberFormat="1" applyFont="1" applyBorder="1" applyAlignment="1">
      <alignment vertical="center" wrapText="1"/>
    </xf>
    <xf numFmtId="209" fontId="122" fillId="0" borderId="1" xfId="0" applyNumberFormat="1" applyFont="1" applyBorder="1" applyAlignment="1">
      <alignment vertical="center" wrapText="1"/>
    </xf>
    <xf numFmtId="3" fontId="122" fillId="0" borderId="1" xfId="0" applyNumberFormat="1" applyFont="1" applyBorder="1" applyAlignment="1">
      <alignment vertical="center"/>
    </xf>
    <xf numFmtId="209" fontId="122" fillId="0" borderId="1" xfId="0" applyNumberFormat="1" applyFont="1" applyBorder="1" applyAlignment="1">
      <alignment vertical="center"/>
    </xf>
    <xf numFmtId="4" fontId="122" fillId="0" borderId="1" xfId="0" applyNumberFormat="1" applyFont="1" applyBorder="1" applyAlignment="1">
      <alignment vertical="center" wrapText="1"/>
    </xf>
    <xf numFmtId="211" fontId="122" fillId="0" borderId="1" xfId="0" applyNumberFormat="1" applyFont="1" applyBorder="1" applyAlignment="1">
      <alignment vertical="center"/>
    </xf>
    <xf numFmtId="4" fontId="5" fillId="0" borderId="0" xfId="0" applyNumberFormat="1" applyFont="1" applyAlignment="1">
      <alignment horizontal="right"/>
    </xf>
    <xf numFmtId="0" fontId="91" fillId="0" borderId="0" xfId="0" applyFont="1" applyAlignment="1">
      <alignment horizontal="center" vertical="center" wrapText="1"/>
    </xf>
    <xf numFmtId="0" fontId="91" fillId="0" borderId="0" xfId="0" applyFont="1" applyAlignment="1">
      <alignment horizontal="left" vertical="center" wrapText="1"/>
    </xf>
    <xf numFmtId="49" fontId="5" fillId="0" borderId="1" xfId="0" applyNumberFormat="1" applyFont="1" applyBorder="1" applyAlignment="1">
      <alignment horizontal="center" vertical="center" wrapText="1"/>
    </xf>
    <xf numFmtId="1" fontId="91" fillId="0" borderId="1" xfId="0" applyNumberFormat="1" applyFont="1" applyBorder="1" applyAlignment="1">
      <alignment horizontal="center" vertical="center" wrapText="1"/>
    </xf>
    <xf numFmtId="4" fontId="91"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115" fillId="0" borderId="0" xfId="0" applyFont="1" applyAlignment="1">
      <alignment horizontal="center" vertical="center" wrapText="1"/>
    </xf>
    <xf numFmtId="39" fontId="91" fillId="0" borderId="1" xfId="71" applyNumberFormat="1" applyFont="1" applyFill="1" applyBorder="1" applyAlignment="1">
      <alignment horizontal="center" vertical="center" wrapText="1"/>
    </xf>
    <xf numFmtId="9" fontId="91" fillId="0" borderId="1" xfId="0" applyNumberFormat="1" applyFont="1" applyBorder="1" applyAlignment="1">
      <alignment horizontal="center" vertical="center"/>
    </xf>
    <xf numFmtId="39" fontId="5" fillId="0" borderId="1" xfId="71" applyNumberFormat="1" applyFont="1" applyFill="1" applyBorder="1" applyAlignment="1">
      <alignment horizontal="center" vertical="center" wrapText="1"/>
    </xf>
    <xf numFmtId="17" fontId="5" fillId="0" borderId="1" xfId="0" applyNumberFormat="1" applyFont="1" applyBorder="1" applyAlignment="1">
      <alignment horizontal="center" vertical="center" wrapText="1"/>
    </xf>
    <xf numFmtId="9" fontId="5" fillId="0" borderId="1" xfId="218" applyFont="1" applyFill="1" applyBorder="1" applyAlignment="1">
      <alignment horizontal="center" vertical="center" wrapText="1"/>
    </xf>
    <xf numFmtId="17" fontId="91" fillId="0" borderId="1" xfId="0" applyNumberFormat="1" applyFont="1" applyBorder="1" applyAlignment="1">
      <alignment horizontal="center" vertical="center" wrapText="1"/>
    </xf>
    <xf numFmtId="0" fontId="91" fillId="0" borderId="1" xfId="0" quotePrefix="1" applyFont="1" applyBorder="1" applyAlignment="1">
      <alignment horizontal="center" vertical="center" wrapText="1"/>
    </xf>
    <xf numFmtId="0" fontId="152" fillId="0" borderId="26"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52" fillId="0" borderId="0" xfId="0" applyFont="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vertical="top" wrapText="1"/>
    </xf>
    <xf numFmtId="4" fontId="5" fillId="0" borderId="1" xfId="71" applyNumberFormat="1" applyFont="1" applyFill="1" applyBorder="1" applyAlignment="1">
      <alignment horizontal="center" vertical="center" wrapText="1"/>
    </xf>
    <xf numFmtId="9" fontId="91" fillId="0" borderId="1" xfId="218" applyFont="1" applyFill="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4"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39" fontId="5" fillId="0" borderId="1" xfId="0" applyNumberFormat="1" applyFont="1" applyBorder="1" applyAlignment="1">
      <alignment horizontal="center" vertical="center" wrapText="1"/>
    </xf>
    <xf numFmtId="211" fontId="5" fillId="0" borderId="1" xfId="0" applyNumberFormat="1" applyFont="1" applyBorder="1" applyAlignment="1">
      <alignment horizontal="center" vertical="center"/>
    </xf>
    <xf numFmtId="4" fontId="122" fillId="0" borderId="1" xfId="0" applyNumberFormat="1" applyFont="1" applyBorder="1" applyAlignment="1">
      <alignment horizontal="center" vertical="center"/>
    </xf>
    <xf numFmtId="0" fontId="117" fillId="0" borderId="0" xfId="0" applyFont="1" applyAlignment="1">
      <alignment vertical="center"/>
    </xf>
    <xf numFmtId="0" fontId="122" fillId="0" borderId="1" xfId="0" applyFont="1" applyBorder="1" applyAlignment="1">
      <alignment vertical="center" wrapText="1"/>
    </xf>
    <xf numFmtId="0" fontId="122" fillId="0" borderId="16" xfId="0" applyFont="1" applyBorder="1" applyAlignment="1">
      <alignment vertical="center" wrapText="1"/>
    </xf>
    <xf numFmtId="209" fontId="91" fillId="0" borderId="1" xfId="0" applyNumberFormat="1" applyFont="1" applyBorder="1" applyAlignment="1">
      <alignment horizontal="center" vertical="center" wrapText="1"/>
    </xf>
    <xf numFmtId="209" fontId="5" fillId="0" borderId="1" xfId="0" applyNumberFormat="1" applyFont="1" applyBorder="1" applyAlignment="1">
      <alignment horizontal="center" vertical="center"/>
    </xf>
    <xf numFmtId="0" fontId="122" fillId="0" borderId="1" xfId="0" applyFont="1" applyBorder="1" applyAlignment="1">
      <alignment horizontal="center" vertical="center" wrapText="1"/>
    </xf>
    <xf numFmtId="0" fontId="5" fillId="0" borderId="1" xfId="0" quotePrefix="1" applyFont="1" applyBorder="1" applyAlignment="1">
      <alignment vertical="center" wrapText="1"/>
    </xf>
    <xf numFmtId="0" fontId="115" fillId="0" borderId="0" xfId="0" applyFont="1"/>
    <xf numFmtId="3" fontId="5" fillId="0" borderId="1" xfId="0" applyNumberFormat="1" applyFont="1" applyBorder="1" applyAlignment="1">
      <alignment horizontal="center" vertical="center" wrapText="1"/>
    </xf>
    <xf numFmtId="211" fontId="91" fillId="0" borderId="1" xfId="0" applyNumberFormat="1" applyFont="1" applyBorder="1" applyAlignment="1">
      <alignment horizontal="center" vertical="center"/>
    </xf>
    <xf numFmtId="0" fontId="115" fillId="0" borderId="0" xfId="0" applyFont="1" applyAlignment="1">
      <alignment vertical="center"/>
    </xf>
    <xf numFmtId="9" fontId="91" fillId="0" borderId="1" xfId="0" applyNumberFormat="1" applyFont="1" applyBorder="1" applyAlignment="1">
      <alignment horizontal="center" vertical="center" wrapText="1"/>
    </xf>
    <xf numFmtId="0" fontId="118" fillId="0" borderId="0" xfId="0" applyFont="1"/>
    <xf numFmtId="3" fontId="5" fillId="0" borderId="1" xfId="0" applyNumberFormat="1" applyFont="1" applyBorder="1" applyAlignment="1">
      <alignment horizontal="center" vertical="center"/>
    </xf>
    <xf numFmtId="0" fontId="116" fillId="0" borderId="0" xfId="0" applyFont="1"/>
    <xf numFmtId="0" fontId="91" fillId="0" borderId="1" xfId="0" applyFont="1" applyBorder="1" applyAlignment="1">
      <alignment vertical="top" wrapText="1"/>
    </xf>
    <xf numFmtId="0" fontId="91" fillId="0" borderId="1" xfId="71" applyNumberFormat="1" applyFont="1" applyFill="1" applyBorder="1" applyAlignment="1">
      <alignment horizontal="center" vertical="center" wrapText="1"/>
    </xf>
    <xf numFmtId="0" fontId="91" fillId="0" borderId="1" xfId="0" applyFont="1" applyBorder="1" applyAlignment="1">
      <alignment vertical="center" wrapText="1"/>
    </xf>
    <xf numFmtId="0" fontId="5" fillId="0" borderId="1" xfId="0" applyFont="1" applyBorder="1" applyAlignment="1">
      <alignment horizontal="justify" vertical="center"/>
    </xf>
    <xf numFmtId="0" fontId="5" fillId="0" borderId="1" xfId="209"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0" fontId="117" fillId="0" borderId="0" xfId="0" applyFont="1" applyAlignment="1">
      <alignment horizontal="center" vertical="center" wrapText="1"/>
    </xf>
    <xf numFmtId="211" fontId="91" fillId="0" borderId="1" xfId="0" applyNumberFormat="1" applyFont="1" applyBorder="1" applyAlignment="1">
      <alignment horizontal="center" vertical="center" wrapText="1"/>
    </xf>
    <xf numFmtId="211" fontId="5" fillId="0" borderId="1" xfId="0" applyNumberFormat="1" applyFont="1" applyBorder="1" applyAlignment="1">
      <alignment horizontal="center" vertical="center" wrapText="1"/>
    </xf>
    <xf numFmtId="3" fontId="5" fillId="0" borderId="1" xfId="208" applyNumberFormat="1" applyFont="1" applyBorder="1" applyAlignment="1">
      <alignment horizontal="center" vertical="center" wrapText="1"/>
    </xf>
    <xf numFmtId="0" fontId="5" fillId="0" borderId="1" xfId="208" applyFont="1" applyBorder="1" applyAlignment="1">
      <alignment horizontal="center" vertical="center" wrapText="1"/>
    </xf>
    <xf numFmtId="0" fontId="5" fillId="0" borderId="1" xfId="0" applyFont="1" applyBorder="1" applyAlignment="1">
      <alignment vertical="center"/>
    </xf>
    <xf numFmtId="9" fontId="5" fillId="0" borderId="1" xfId="218" applyFont="1" applyFill="1" applyBorder="1" applyAlignment="1">
      <alignment horizontal="center" vertical="center"/>
    </xf>
    <xf numFmtId="0" fontId="5" fillId="0" borderId="1" xfId="0" applyFont="1" applyBorder="1" applyAlignment="1">
      <alignment horizontal="justify" vertical="center" wrapText="1"/>
    </xf>
    <xf numFmtId="211" fontId="91" fillId="0" borderId="1" xfId="71" applyNumberFormat="1" applyFont="1" applyFill="1" applyBorder="1" applyAlignment="1">
      <alignment horizontal="center" vertical="center" wrapText="1"/>
    </xf>
    <xf numFmtId="209" fontId="91" fillId="0" borderId="1" xfId="71" applyNumberFormat="1" applyFont="1" applyFill="1" applyBorder="1" applyAlignment="1">
      <alignment horizontal="center" vertical="center" wrapText="1"/>
    </xf>
    <xf numFmtId="10" fontId="5" fillId="0" borderId="1" xfId="0" applyNumberFormat="1" applyFont="1" applyBorder="1" applyAlignment="1">
      <alignment horizontal="center" vertical="center"/>
    </xf>
    <xf numFmtId="4" fontId="91" fillId="0" borderId="1" xfId="71" applyNumberFormat="1" applyFont="1" applyFill="1" applyBorder="1" applyAlignment="1">
      <alignment horizontal="center" vertical="center" wrapText="1"/>
    </xf>
    <xf numFmtId="211" fontId="5" fillId="0" borderId="1" xfId="71" applyNumberFormat="1" applyFont="1" applyFill="1" applyBorder="1" applyAlignment="1">
      <alignment horizontal="center" vertical="center" wrapText="1"/>
    </xf>
    <xf numFmtId="0" fontId="91" fillId="0" borderId="1" xfId="216" applyFont="1" applyBorder="1" applyAlignment="1">
      <alignment horizontal="left" vertical="center" wrapText="1"/>
    </xf>
    <xf numFmtId="0" fontId="91" fillId="0" borderId="1" xfId="216" applyFont="1" applyBorder="1" applyAlignment="1">
      <alignment horizontal="center" vertical="center" wrapText="1"/>
    </xf>
    <xf numFmtId="0" fontId="5" fillId="0" borderId="1" xfId="216" applyFont="1" applyBorder="1" applyAlignment="1">
      <alignment horizontal="center" vertical="center" wrapText="1"/>
    </xf>
    <xf numFmtId="4" fontId="91" fillId="0" borderId="1" xfId="216" applyNumberFormat="1" applyFont="1" applyBorder="1" applyAlignment="1">
      <alignment horizontal="center" vertical="center" wrapText="1"/>
    </xf>
    <xf numFmtId="9" fontId="5" fillId="0" borderId="1" xfId="216" quotePrefix="1" applyNumberFormat="1" applyFont="1" applyBorder="1" applyAlignment="1">
      <alignment horizontal="center" vertical="center" wrapText="1"/>
    </xf>
    <xf numFmtId="2" fontId="5" fillId="0" borderId="1" xfId="216" applyNumberFormat="1" applyFont="1" applyBorder="1" applyAlignment="1">
      <alignment horizontal="center" vertical="center" wrapText="1"/>
    </xf>
    <xf numFmtId="4" fontId="5" fillId="0" borderId="1" xfId="216" applyNumberFormat="1" applyFont="1" applyBorder="1" applyAlignment="1">
      <alignment horizontal="center" vertical="center" wrapText="1"/>
    </xf>
    <xf numFmtId="9" fontId="5" fillId="0" borderId="1" xfId="216" applyNumberFormat="1" applyFont="1" applyBorder="1" applyAlignment="1">
      <alignment horizontal="center" vertical="center" wrapText="1"/>
    </xf>
    <xf numFmtId="0" fontId="5" fillId="0" borderId="1" xfId="216" applyFont="1" applyBorder="1" applyAlignment="1">
      <alignment horizontal="left" vertical="center" wrapText="1"/>
    </xf>
    <xf numFmtId="37" fontId="91" fillId="0" borderId="1" xfId="0" applyNumberFormat="1" applyFont="1" applyBorder="1" applyAlignment="1">
      <alignment horizontal="center" vertical="center"/>
    </xf>
    <xf numFmtId="9" fontId="93" fillId="0" borderId="1" xfId="0" applyNumberFormat="1" applyFont="1" applyBorder="1" applyAlignment="1">
      <alignment horizontal="center" vertical="center"/>
    </xf>
    <xf numFmtId="0" fontId="125" fillId="0" borderId="0" xfId="0" applyFont="1"/>
    <xf numFmtId="37" fontId="5" fillId="0" borderId="1" xfId="71" applyNumberFormat="1" applyFont="1" applyFill="1" applyBorder="1" applyAlignment="1">
      <alignment horizontal="center" vertical="center"/>
    </xf>
    <xf numFmtId="0" fontId="124" fillId="0" borderId="1" xfId="0" applyFont="1" applyBorder="1" applyAlignment="1">
      <alignment horizontal="center" vertical="center" wrapText="1"/>
    </xf>
    <xf numFmtId="0" fontId="136" fillId="0" borderId="0" xfId="0" applyFont="1"/>
    <xf numFmtId="0" fontId="123"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3" fontId="5" fillId="0" borderId="16" xfId="0" applyNumberFormat="1" applyFont="1" applyBorder="1" applyAlignment="1">
      <alignment horizontal="center" vertical="center" wrapText="1"/>
    </xf>
    <xf numFmtId="9" fontId="163" fillId="0" borderId="16" xfId="0" applyNumberFormat="1" applyFont="1" applyBorder="1" applyAlignment="1">
      <alignment horizontal="center" vertical="center" wrapText="1"/>
    </xf>
    <xf numFmtId="205" fontId="5" fillId="0" borderId="1" xfId="246" applyNumberFormat="1" applyFont="1" applyFill="1" applyBorder="1" applyAlignment="1">
      <alignment horizontal="center" vertical="center" wrapText="1"/>
    </xf>
    <xf numFmtId="0" fontId="98" fillId="0" borderId="1" xfId="0" applyFont="1" applyBorder="1" applyAlignment="1">
      <alignment horizontal="center" vertical="center"/>
    </xf>
    <xf numFmtId="0" fontId="98" fillId="0" borderId="1" xfId="0" applyFont="1" applyBorder="1" applyAlignment="1">
      <alignment horizontal="left" vertical="center" wrapText="1"/>
    </xf>
    <xf numFmtId="0" fontId="98" fillId="0" borderId="1" xfId="0" applyFont="1" applyBorder="1" applyAlignment="1">
      <alignment horizontal="center" vertical="center" wrapText="1"/>
    </xf>
    <xf numFmtId="0" fontId="98" fillId="0" borderId="1" xfId="0" applyFont="1" applyBorder="1" applyAlignment="1">
      <alignment vertical="center" wrapText="1"/>
    </xf>
    <xf numFmtId="0" fontId="153" fillId="0" borderId="16" xfId="0" quotePrefix="1" applyFont="1" applyBorder="1" applyAlignment="1">
      <alignment horizontal="center" vertical="center" wrapText="1"/>
    </xf>
    <xf numFmtId="0" fontId="153" fillId="0" borderId="16" xfId="0" quotePrefix="1" applyFont="1" applyBorder="1" applyAlignment="1">
      <alignment horizontal="left" vertical="top" wrapText="1"/>
    </xf>
    <xf numFmtId="14" fontId="5" fillId="0" borderId="1" xfId="0" quotePrefix="1" applyNumberFormat="1" applyFont="1" applyBorder="1" applyAlignment="1">
      <alignment horizontal="center" vertical="center" wrapText="1"/>
    </xf>
    <xf numFmtId="0" fontId="137" fillId="0" borderId="1" xfId="0" applyFont="1" applyBorder="1" applyAlignment="1">
      <alignment horizontal="left" vertical="center" wrapText="1" indent="1"/>
    </xf>
    <xf numFmtId="0" fontId="134" fillId="0" borderId="16" xfId="0" quotePrefix="1" applyFont="1" applyBorder="1" applyAlignment="1">
      <alignment horizontal="center" vertical="center" wrapText="1"/>
    </xf>
    <xf numFmtId="0" fontId="134" fillId="0" borderId="1" xfId="0" quotePrefix="1" applyFont="1" applyBorder="1" applyAlignment="1">
      <alignment vertical="center" wrapText="1"/>
    </xf>
    <xf numFmtId="0" fontId="154" fillId="0" borderId="1" xfId="0" applyFont="1" applyBorder="1" applyAlignment="1">
      <alignment horizontal="left" vertical="center" wrapText="1" indent="1"/>
    </xf>
    <xf numFmtId="0" fontId="95" fillId="0" borderId="1" xfId="0" applyFont="1" applyBorder="1" applyAlignment="1">
      <alignment horizontal="center" vertical="center" wrapText="1"/>
    </xf>
    <xf numFmtId="0" fontId="134" fillId="0" borderId="1" xfId="0" applyFont="1" applyBorder="1" applyAlignment="1">
      <alignment horizontal="center" vertical="center" wrapText="1"/>
    </xf>
    <xf numFmtId="0" fontId="98" fillId="0" borderId="1" xfId="0" applyFont="1" applyBorder="1" applyAlignment="1">
      <alignment wrapText="1"/>
    </xf>
    <xf numFmtId="0" fontId="114" fillId="0" borderId="1" xfId="0" applyFont="1" applyBorder="1" applyAlignment="1">
      <alignment horizontal="center" vertical="center" wrapText="1"/>
    </xf>
    <xf numFmtId="0" fontId="91" fillId="0" borderId="16" xfId="202" applyFont="1" applyBorder="1" applyAlignment="1">
      <alignment horizontal="center" vertical="center" wrapText="1"/>
    </xf>
    <xf numFmtId="0" fontId="91" fillId="0" borderId="19" xfId="202" applyFont="1" applyBorder="1" applyAlignment="1">
      <alignment horizontal="center" vertical="center" wrapText="1"/>
    </xf>
    <xf numFmtId="0" fontId="95" fillId="0" borderId="0" xfId="202" applyFont="1" applyAlignment="1">
      <alignment horizontal="center"/>
    </xf>
    <xf numFmtId="0" fontId="92" fillId="0" borderId="0" xfId="206" applyFont="1" applyAlignment="1">
      <alignment horizontal="center" wrapText="1"/>
    </xf>
    <xf numFmtId="0" fontId="92" fillId="0" borderId="0" xfId="206" applyFont="1" applyAlignment="1">
      <alignment horizontal="center"/>
    </xf>
    <xf numFmtId="0" fontId="91" fillId="0" borderId="1" xfId="202" applyFont="1" applyBorder="1" applyAlignment="1">
      <alignment horizontal="center" vertical="center"/>
    </xf>
    <xf numFmtId="0" fontId="91" fillId="0" borderId="1" xfId="202" applyFont="1" applyBorder="1" applyAlignment="1">
      <alignment horizontal="center" vertical="center" wrapText="1"/>
    </xf>
    <xf numFmtId="0" fontId="122" fillId="0" borderId="16" xfId="0" applyFont="1" applyBorder="1" applyAlignment="1">
      <alignment horizontal="center" vertical="center"/>
    </xf>
    <xf numFmtId="0" fontId="122" fillId="0" borderId="19" xfId="0" applyFont="1" applyBorder="1" applyAlignment="1">
      <alignment horizontal="center" vertical="center"/>
    </xf>
    <xf numFmtId="0" fontId="122" fillId="0" borderId="16" xfId="0" applyFont="1" applyBorder="1" applyAlignment="1">
      <alignment horizontal="left" vertical="center" wrapText="1"/>
    </xf>
    <xf numFmtId="0" fontId="122" fillId="0" borderId="19" xfId="0" applyFont="1" applyBorder="1" applyAlignment="1">
      <alignment horizontal="left" vertical="center" wrapText="1"/>
    </xf>
    <xf numFmtId="0" fontId="122" fillId="0" borderId="17" xfId="0" applyFont="1" applyBorder="1" applyAlignment="1">
      <alignment horizontal="center" vertical="center"/>
    </xf>
    <xf numFmtId="0" fontId="122" fillId="0" borderId="17" xfId="0" applyFont="1" applyBorder="1" applyAlignment="1">
      <alignment horizontal="left" vertical="center" wrapText="1"/>
    </xf>
    <xf numFmtId="0" fontId="5" fillId="0" borderId="16" xfId="202" applyFont="1" applyBorder="1" applyAlignment="1">
      <alignment horizontal="center" vertical="center" wrapText="1"/>
    </xf>
    <xf numFmtId="0" fontId="5" fillId="0" borderId="17" xfId="202" applyFont="1" applyBorder="1" applyAlignment="1">
      <alignment horizontal="center" vertical="center" wrapText="1"/>
    </xf>
    <xf numFmtId="0" fontId="5" fillId="0" borderId="19" xfId="202" applyFont="1" applyBorder="1" applyAlignment="1">
      <alignment horizontal="center" vertical="center" wrapText="1"/>
    </xf>
    <xf numFmtId="0" fontId="5" fillId="0" borderId="16" xfId="202" applyFont="1" applyBorder="1" applyAlignment="1">
      <alignment horizontal="left" vertical="center" wrapText="1"/>
    </xf>
    <xf numFmtId="0" fontId="5" fillId="0" borderId="19" xfId="202" applyFont="1" applyBorder="1" applyAlignment="1">
      <alignment horizontal="left" vertical="center" wrapText="1"/>
    </xf>
    <xf numFmtId="0" fontId="122" fillId="0" borderId="16" xfId="202" applyFont="1" applyBorder="1" applyAlignment="1">
      <alignment horizontal="center" vertical="center"/>
    </xf>
    <xf numFmtId="0" fontId="122" fillId="0" borderId="19" xfId="202"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122" fillId="0" borderId="17" xfId="202" applyFont="1" applyBorder="1" applyAlignment="1">
      <alignment horizontal="center" vertical="center"/>
    </xf>
    <xf numFmtId="0" fontId="128" fillId="0" borderId="16" xfId="0" applyFont="1" applyBorder="1" applyAlignment="1">
      <alignment horizontal="left" vertical="center" wrapText="1"/>
    </xf>
    <xf numFmtId="0" fontId="128" fillId="0" borderId="17" xfId="0" applyFont="1" applyBorder="1" applyAlignment="1">
      <alignment horizontal="left" vertical="center" wrapText="1"/>
    </xf>
    <xf numFmtId="0" fontId="128" fillId="0" borderId="19" xfId="0" applyFont="1" applyBorder="1" applyAlignment="1">
      <alignment horizontal="left" vertical="center" wrapText="1"/>
    </xf>
    <xf numFmtId="3" fontId="122" fillId="0" borderId="16" xfId="0" applyNumberFormat="1" applyFont="1" applyBorder="1" applyAlignment="1">
      <alignment horizontal="right" vertical="center" wrapText="1"/>
    </xf>
    <xf numFmtId="3" fontId="122" fillId="0" borderId="19" xfId="0" applyNumberFormat="1" applyFont="1" applyBorder="1" applyAlignment="1">
      <alignment horizontal="right" vertical="center" wrapText="1"/>
    </xf>
    <xf numFmtId="0" fontId="131" fillId="0" borderId="16" xfId="0" applyFont="1" applyBorder="1" applyAlignment="1">
      <alignment horizontal="left" vertical="center" wrapText="1"/>
    </xf>
    <xf numFmtId="0" fontId="131" fillId="0" borderId="17" xfId="0" applyFont="1" applyBorder="1" applyAlignment="1">
      <alignment horizontal="left" vertical="center" wrapText="1"/>
    </xf>
    <xf numFmtId="0" fontId="131" fillId="0" borderId="19" xfId="0" applyFont="1" applyBorder="1" applyAlignment="1">
      <alignment horizontal="left" vertical="center" wrapText="1"/>
    </xf>
    <xf numFmtId="0" fontId="122" fillId="0" borderId="16" xfId="0" applyFont="1" applyBorder="1" applyAlignment="1">
      <alignment horizontal="center" vertical="center" wrapText="1"/>
    </xf>
    <xf numFmtId="0" fontId="122" fillId="0" borderId="17" xfId="0" applyFont="1" applyBorder="1" applyAlignment="1">
      <alignment horizontal="center" vertical="center" wrapText="1"/>
    </xf>
    <xf numFmtId="0" fontId="122" fillId="0" borderId="19" xfId="0" applyFont="1" applyBorder="1" applyAlignment="1">
      <alignment horizontal="center" vertical="center" wrapText="1"/>
    </xf>
    <xf numFmtId="0" fontId="147" fillId="0" borderId="16" xfId="0" applyFont="1" applyBorder="1" applyAlignment="1">
      <alignment horizontal="left" vertical="center" wrapText="1"/>
    </xf>
    <xf numFmtId="0" fontId="147" fillId="0" borderId="19" xfId="0" applyFont="1" applyBorder="1" applyAlignment="1">
      <alignment horizontal="left" vertical="center" wrapText="1"/>
    </xf>
    <xf numFmtId="0" fontId="147" fillId="0" borderId="17" xfId="0" applyFont="1" applyBorder="1" applyAlignment="1">
      <alignment horizontal="left" vertical="center" wrapText="1"/>
    </xf>
    <xf numFmtId="4" fontId="122" fillId="0" borderId="16" xfId="71" applyNumberFormat="1" applyFont="1" applyFill="1" applyBorder="1" applyAlignment="1">
      <alignment horizontal="center" vertical="center" wrapText="1"/>
    </xf>
    <xf numFmtId="4" fontId="122" fillId="0" borderId="19" xfId="71" applyNumberFormat="1" applyFont="1" applyFill="1" applyBorder="1" applyAlignment="1">
      <alignment horizontal="center" vertical="center" wrapText="1"/>
    </xf>
    <xf numFmtId="0" fontId="157" fillId="0" borderId="16" xfId="202" applyFont="1" applyBorder="1" applyAlignment="1">
      <alignment horizontal="center" vertical="center"/>
    </xf>
    <xf numFmtId="0" fontId="157" fillId="0" borderId="17" xfId="202" applyFont="1" applyBorder="1" applyAlignment="1">
      <alignment horizontal="center" vertical="center"/>
    </xf>
    <xf numFmtId="0" fontId="157" fillId="0" borderId="19" xfId="202" applyFont="1" applyBorder="1" applyAlignment="1">
      <alignment horizontal="center" vertical="center"/>
    </xf>
    <xf numFmtId="0" fontId="157" fillId="0" borderId="1" xfId="202" applyFont="1" applyBorder="1" applyAlignment="1">
      <alignment horizontal="center" vertical="center"/>
    </xf>
    <xf numFmtId="0" fontId="157" fillId="0" borderId="1" xfId="202" applyFont="1" applyBorder="1" applyAlignment="1">
      <alignment horizontal="left" vertical="center" wrapText="1"/>
    </xf>
    <xf numFmtId="0" fontId="157" fillId="0" borderId="16" xfId="202" applyFont="1" applyBorder="1" applyAlignment="1">
      <alignment horizontal="left" vertical="center" wrapText="1"/>
    </xf>
    <xf numFmtId="0" fontId="157" fillId="0" borderId="17" xfId="202" applyFont="1" applyBorder="1" applyAlignment="1">
      <alignment horizontal="left" vertical="center" wrapText="1"/>
    </xf>
    <xf numFmtId="0" fontId="157" fillId="0" borderId="19" xfId="202"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1" xfId="202" quotePrefix="1" applyFont="1" applyBorder="1" applyAlignment="1">
      <alignment horizontal="center" vertical="center" wrapText="1"/>
    </xf>
    <xf numFmtId="0" fontId="5" fillId="0" borderId="16" xfId="202" quotePrefix="1" applyFont="1" applyBorder="1" applyAlignment="1">
      <alignment horizontal="center" vertical="center" wrapText="1"/>
    </xf>
    <xf numFmtId="0" fontId="5" fillId="0" borderId="19" xfId="202" quotePrefix="1" applyFont="1" applyBorder="1" applyAlignment="1">
      <alignment horizontal="center" vertical="center" wrapText="1"/>
    </xf>
    <xf numFmtId="0" fontId="155" fillId="0" borderId="1" xfId="0" applyFont="1" applyBorder="1" applyAlignment="1">
      <alignment horizontal="left" vertical="center"/>
    </xf>
    <xf numFmtId="0" fontId="155" fillId="0" borderId="1" xfId="0" applyFont="1" applyBorder="1" applyAlignment="1">
      <alignment horizontal="center" vertical="center"/>
    </xf>
    <xf numFmtId="0" fontId="122" fillId="0" borderId="16" xfId="0" applyFont="1" applyBorder="1" applyAlignment="1">
      <alignment horizontal="left" vertical="center"/>
    </xf>
    <xf numFmtId="0" fontId="122" fillId="0" borderId="17" xfId="0" applyFont="1" applyBorder="1" applyAlignment="1">
      <alignment horizontal="left" vertical="center"/>
    </xf>
    <xf numFmtId="0" fontId="122" fillId="0" borderId="19" xfId="0" applyFont="1" applyBorder="1" applyAlignment="1">
      <alignment horizontal="left" vertical="center"/>
    </xf>
    <xf numFmtId="0" fontId="95" fillId="0" borderId="0" xfId="123" applyFont="1" applyAlignment="1">
      <alignment horizontal="center"/>
    </xf>
    <xf numFmtId="0" fontId="92" fillId="0" borderId="0" xfId="123" applyFont="1" applyAlignment="1">
      <alignment horizontal="center"/>
    </xf>
    <xf numFmtId="0" fontId="128" fillId="0" borderId="16" xfId="202" applyFont="1" applyBorder="1" applyAlignment="1">
      <alignment horizontal="center" vertical="center"/>
    </xf>
    <xf numFmtId="0" fontId="128" fillId="0" borderId="19" xfId="202" applyFont="1" applyBorder="1" applyAlignment="1">
      <alignment horizontal="center" vertical="center"/>
    </xf>
    <xf numFmtId="49" fontId="122" fillId="0" borderId="16" xfId="0" applyNumberFormat="1" applyFont="1" applyBorder="1" applyAlignment="1">
      <alignment horizontal="left" vertical="center" wrapText="1"/>
    </xf>
    <xf numFmtId="49" fontId="122" fillId="0" borderId="19" xfId="0" applyNumberFormat="1" applyFont="1" applyBorder="1" applyAlignment="1">
      <alignment horizontal="left" vertical="center" wrapText="1"/>
    </xf>
    <xf numFmtId="0" fontId="128" fillId="0" borderId="17" xfId="202" applyFont="1" applyBorder="1" applyAlignment="1">
      <alignment horizontal="center" vertical="center"/>
    </xf>
    <xf numFmtId="49" fontId="122" fillId="0" borderId="17" xfId="0" applyNumberFormat="1" applyFont="1" applyBorder="1" applyAlignment="1">
      <alignment horizontal="left" vertical="center" wrapText="1"/>
    </xf>
    <xf numFmtId="3" fontId="5" fillId="0" borderId="16" xfId="202" applyNumberFormat="1" applyFont="1" applyBorder="1" applyAlignment="1">
      <alignment horizontal="right" vertical="center" wrapText="1"/>
    </xf>
    <xf numFmtId="3" fontId="5" fillId="0" borderId="17" xfId="202" applyNumberFormat="1" applyFont="1" applyBorder="1" applyAlignment="1">
      <alignment horizontal="right" vertical="center" wrapText="1"/>
    </xf>
    <xf numFmtId="3" fontId="5" fillId="0" borderId="19" xfId="202" applyNumberFormat="1" applyFont="1" applyBorder="1" applyAlignment="1">
      <alignment horizontal="right" vertical="center" wrapText="1"/>
    </xf>
    <xf numFmtId="3" fontId="5" fillId="0" borderId="16" xfId="202" applyNumberFormat="1" applyFont="1" applyBorder="1" applyAlignment="1">
      <alignment horizontal="center" vertical="center" wrapText="1"/>
    </xf>
    <xf numFmtId="3" fontId="5" fillId="0" borderId="19" xfId="202" applyNumberFormat="1" applyFont="1" applyBorder="1" applyAlignment="1">
      <alignment horizontal="center" vertical="center" wrapText="1"/>
    </xf>
    <xf numFmtId="0" fontId="99" fillId="0" borderId="1" xfId="217" applyFont="1" applyBorder="1" applyAlignment="1">
      <alignment horizontal="center" vertical="center" wrapText="1"/>
    </xf>
    <xf numFmtId="0" fontId="95" fillId="0" borderId="0" xfId="217" applyFont="1" applyAlignment="1">
      <alignment horizontal="center" vertical="center"/>
    </xf>
    <xf numFmtId="0" fontId="96" fillId="0" borderId="0" xfId="217" applyFont="1" applyAlignment="1">
      <alignment horizontal="center" vertical="center"/>
    </xf>
    <xf numFmtId="0" fontId="99" fillId="0" borderId="1" xfId="217" applyFont="1" applyBorder="1" applyAlignment="1">
      <alignment horizontal="right" vertical="center" wrapText="1"/>
    </xf>
    <xf numFmtId="0" fontId="99" fillId="0" borderId="6" xfId="217" applyFont="1" applyBorder="1" applyAlignment="1">
      <alignment horizontal="center" vertical="center" wrapText="1"/>
    </xf>
    <xf numFmtId="0" fontId="99" fillId="0" borderId="25" xfId="217" applyFont="1" applyBorder="1" applyAlignment="1">
      <alignment horizontal="center" vertical="center" wrapText="1"/>
    </xf>
    <xf numFmtId="0" fontId="99" fillId="0" borderId="13" xfId="217" applyFont="1" applyBorder="1" applyAlignment="1">
      <alignment horizontal="center" vertical="center"/>
    </xf>
    <xf numFmtId="0" fontId="99" fillId="0" borderId="25" xfId="217" applyFont="1" applyBorder="1" applyAlignment="1">
      <alignment horizontal="center" vertical="center"/>
    </xf>
    <xf numFmtId="0" fontId="3" fillId="0" borderId="0" xfId="217" quotePrefix="1" applyAlignment="1">
      <alignment horizontal="left" vertical="center" wrapText="1"/>
    </xf>
    <xf numFmtId="0" fontId="98" fillId="0" borderId="16" xfId="0" applyFont="1" applyBorder="1" applyAlignment="1">
      <alignment horizontal="center" vertical="center" wrapText="1"/>
    </xf>
    <xf numFmtId="0" fontId="95" fillId="0" borderId="0" xfId="0" applyFont="1" applyAlignment="1">
      <alignment horizontal="center" vertical="center" wrapText="1"/>
    </xf>
    <xf numFmtId="0" fontId="92" fillId="0" borderId="0" xfId="0" applyFont="1" applyAlignment="1">
      <alignment horizontal="center" vertical="center" wrapText="1"/>
    </xf>
    <xf numFmtId="0" fontId="3" fillId="0" borderId="0" xfId="0" quotePrefix="1" applyFont="1" applyAlignment="1">
      <alignment horizontal="left" vertical="center" wrapText="1"/>
    </xf>
    <xf numFmtId="0" fontId="95" fillId="33" borderId="0" xfId="0" applyFont="1" applyFill="1" applyAlignment="1">
      <alignment horizontal="center" vertical="center"/>
    </xf>
    <xf numFmtId="0" fontId="96" fillId="33" borderId="0" xfId="0" applyFont="1" applyFill="1" applyAlignment="1">
      <alignment horizontal="center" vertical="center"/>
    </xf>
    <xf numFmtId="0" fontId="99" fillId="33" borderId="1" xfId="0" applyFont="1" applyFill="1" applyBorder="1" applyAlignment="1">
      <alignment horizontal="center" vertical="center" wrapText="1"/>
    </xf>
    <xf numFmtId="0" fontId="99" fillId="33" borderId="1" xfId="0" applyFont="1" applyFill="1" applyBorder="1" applyAlignment="1">
      <alignment horizontal="right" vertical="center" wrapText="1"/>
    </xf>
    <xf numFmtId="0" fontId="99" fillId="35" borderId="13" xfId="0" applyFont="1" applyFill="1" applyBorder="1" applyAlignment="1">
      <alignment horizontal="center" vertical="center"/>
    </xf>
    <xf numFmtId="0" fontId="99" fillId="35" borderId="25" xfId="0" applyFont="1" applyFill="1" applyBorder="1" applyAlignment="1">
      <alignment horizontal="center" vertical="center"/>
    </xf>
  </cellXfs>
  <cellStyles count="267">
    <cellStyle name="          _x000d__x000a_shell=progman.exe_x000d__x000a_m" xfId="1" xr:uid="{00000000-0005-0000-0000-000000000000}"/>
    <cellStyle name="??" xfId="2" xr:uid="{00000000-0005-0000-0000-000001000000}"/>
    <cellStyle name="?? [0.00]_PRODUCT DETAIL Q1" xfId="3" xr:uid="{00000000-0005-0000-0000-000002000000}"/>
    <cellStyle name="?? [0]" xfId="4" xr:uid="{00000000-0005-0000-0000-000003000000}"/>
    <cellStyle name="???? [0.00]_PRODUCT DETAIL Q1" xfId="5" xr:uid="{00000000-0005-0000-0000-000004000000}"/>
    <cellStyle name="????_PRODUCT DETAIL Q1" xfId="6" xr:uid="{00000000-0005-0000-0000-000005000000}"/>
    <cellStyle name="???[0]_?? DI" xfId="7" xr:uid="{00000000-0005-0000-0000-000006000000}"/>
    <cellStyle name="???_?? DI" xfId="8" xr:uid="{00000000-0005-0000-0000-000007000000}"/>
    <cellStyle name="??[0]_BRE" xfId="9" xr:uid="{00000000-0005-0000-0000-000008000000}"/>
    <cellStyle name="??_ Att. 1- Cover" xfId="10" xr:uid="{00000000-0005-0000-0000-000009000000}"/>
    <cellStyle name="_Book1" xfId="11" xr:uid="{00000000-0005-0000-0000-00000A000000}"/>
    <cellStyle name="•W€_STDFOR" xfId="12" xr:uid="{00000000-0005-0000-0000-00000B000000}"/>
    <cellStyle name="W_STDFOR" xfId="13" xr:uid="{00000000-0005-0000-0000-00000C000000}"/>
    <cellStyle name="0" xfId="14" xr:uid="{00000000-0005-0000-0000-00000D000000}"/>
    <cellStyle name="1" xfId="15" xr:uid="{00000000-0005-0000-0000-00000E000000}"/>
    <cellStyle name="12.75" xfId="16" xr:uid="{00000000-0005-0000-0000-00000F000000}"/>
    <cellStyle name="¹éºÐÀ²_±âÅ¸" xfId="17" xr:uid="{00000000-0005-0000-0000-000010000000}"/>
    <cellStyle name="2" xfId="18" xr:uid="{00000000-0005-0000-0000-000011000000}"/>
    <cellStyle name="20% - Accent1" xfId="19" builtinId="30" customBuiltin="1"/>
    <cellStyle name="20% - Accent2" xfId="20" builtinId="34" customBuiltin="1"/>
    <cellStyle name="20% - Accent3" xfId="21" builtinId="38" customBuiltin="1"/>
    <cellStyle name="20% - Accent4" xfId="22" builtinId="42" customBuiltin="1"/>
    <cellStyle name="20% - Accent5" xfId="23" builtinId="46" customBuiltin="1"/>
    <cellStyle name="20% - Accent6" xfId="24" builtinId="50" customBuiltin="1"/>
    <cellStyle name="3" xfId="25" xr:uid="{00000000-0005-0000-0000-000018000000}"/>
    <cellStyle name="4" xfId="26" xr:uid="{00000000-0005-0000-0000-000019000000}"/>
    <cellStyle name="40% - Accent1" xfId="27" builtinId="31" customBuiltin="1"/>
    <cellStyle name="40% - Accent2" xfId="28" builtinId="35" customBuiltin="1"/>
    <cellStyle name="40% - Accent3" xfId="29" builtinId="39" customBuiltin="1"/>
    <cellStyle name="40% - Accent4" xfId="30" builtinId="43" customBuiltin="1"/>
    <cellStyle name="40% - Accent5" xfId="31" builtinId="47" customBuiltin="1"/>
    <cellStyle name="40% - Accent6" xfId="32" builtinId="51" customBuiltin="1"/>
    <cellStyle name="6" xfId="33" xr:uid="{00000000-0005-0000-0000-000020000000}"/>
    <cellStyle name="60% - Accent1" xfId="34" builtinId="32" customBuiltin="1"/>
    <cellStyle name="60% - Accent2" xfId="35" builtinId="36" customBuiltin="1"/>
    <cellStyle name="60% - Accent3" xfId="36" builtinId="40" customBuiltin="1"/>
    <cellStyle name="60% - Accent4" xfId="37" builtinId="44" customBuiltin="1"/>
    <cellStyle name="60% - Accent5" xfId="38" builtinId="48" customBuiltin="1"/>
    <cellStyle name="60% - Accent6" xfId="39" builtinId="52" customBuiltin="1"/>
    <cellStyle name="Accent1" xfId="40" builtinId="29" customBuiltin="1"/>
    <cellStyle name="Accent2" xfId="41" builtinId="33" customBuiltin="1"/>
    <cellStyle name="Accent3" xfId="42" builtinId="37" customBuiltin="1"/>
    <cellStyle name="Accent4" xfId="43" builtinId="41" customBuiltin="1"/>
    <cellStyle name="Accent5" xfId="44" builtinId="45" customBuiltin="1"/>
    <cellStyle name="Accent6" xfId="45" builtinId="49" customBuiltin="1"/>
    <cellStyle name="ÅëÈ­ [0]_¿ì¹°Åë" xfId="46" xr:uid="{00000000-0005-0000-0000-00002D000000}"/>
    <cellStyle name="AeE­ [0]_INQUIRY ¿µ¾÷AßAø " xfId="47" xr:uid="{00000000-0005-0000-0000-00002E000000}"/>
    <cellStyle name="ÅëÈ­ [0]_S" xfId="48" xr:uid="{00000000-0005-0000-0000-00002F000000}"/>
    <cellStyle name="ÅëÈ­_¿ì¹°Åë" xfId="49" xr:uid="{00000000-0005-0000-0000-000030000000}"/>
    <cellStyle name="AeE­_INQUIRY ¿µ¾÷AßAø " xfId="50" xr:uid="{00000000-0005-0000-0000-000031000000}"/>
    <cellStyle name="ÅëÈ­_S" xfId="51" xr:uid="{00000000-0005-0000-0000-000032000000}"/>
    <cellStyle name="args.style" xfId="52" xr:uid="{00000000-0005-0000-0000-000033000000}"/>
    <cellStyle name="ÄÞ¸¶ [0]_¿ì¹°Åë" xfId="53" xr:uid="{00000000-0005-0000-0000-000034000000}"/>
    <cellStyle name="AÞ¸¶ [0]_INQUIRY ¿?¾÷AßAø " xfId="54" xr:uid="{00000000-0005-0000-0000-000035000000}"/>
    <cellStyle name="ÄÞ¸¶ [0]_L601CPT" xfId="55" xr:uid="{00000000-0005-0000-0000-000036000000}"/>
    <cellStyle name="ÄÞ¸¶_¿ì¹°Åë" xfId="56" xr:uid="{00000000-0005-0000-0000-000037000000}"/>
    <cellStyle name="AÞ¸¶_INQUIRY ¿?¾÷AßAø " xfId="57" xr:uid="{00000000-0005-0000-0000-000038000000}"/>
    <cellStyle name="ÄÞ¸¶_L601CPT" xfId="58" xr:uid="{00000000-0005-0000-0000-000039000000}"/>
    <cellStyle name="Bad" xfId="59" builtinId="27" customBuiltin="1"/>
    <cellStyle name="Bình thường 2" xfId="248" xr:uid="{00000000-0005-0000-0000-00003B000000}"/>
    <cellStyle name="Body" xfId="60" xr:uid="{00000000-0005-0000-0000-00003C000000}"/>
    <cellStyle name="C?AØ_¿?¾÷CoE² " xfId="61" xr:uid="{00000000-0005-0000-0000-00003D000000}"/>
    <cellStyle name="Ç¥ÁØ_#2(M17)_1" xfId="62" xr:uid="{00000000-0005-0000-0000-00003E000000}"/>
    <cellStyle name="C￥AØ_¿μ¾÷CoE² " xfId="63" xr:uid="{00000000-0005-0000-0000-00003F000000}"/>
    <cellStyle name="Ç¥ÁØ_±³°¢¼ö·®" xfId="64" xr:uid="{00000000-0005-0000-0000-000040000000}"/>
    <cellStyle name="C￥AØ_≫c¾÷ºIº° AN°e " xfId="65" xr:uid="{00000000-0005-0000-0000-000041000000}"/>
    <cellStyle name="Ç¥ÁØ_S" xfId="66" xr:uid="{00000000-0005-0000-0000-000042000000}"/>
    <cellStyle name="Calc Currency (0)" xfId="67" xr:uid="{00000000-0005-0000-0000-000043000000}"/>
    <cellStyle name="Calculation" xfId="68" builtinId="22" customBuiltin="1"/>
    <cellStyle name="category" xfId="69" xr:uid="{00000000-0005-0000-0000-000045000000}"/>
    <cellStyle name="Check Cell" xfId="70" builtinId="23" customBuiltin="1"/>
    <cellStyle name="Comma" xfId="71" builtinId="3"/>
    <cellStyle name="Comma  - Style1" xfId="72" xr:uid="{00000000-0005-0000-0000-000048000000}"/>
    <cellStyle name="Comma  - Style2" xfId="73" xr:uid="{00000000-0005-0000-0000-000049000000}"/>
    <cellStyle name="Comma  - Style3" xfId="74" xr:uid="{00000000-0005-0000-0000-00004A000000}"/>
    <cellStyle name="Comma  - Style4" xfId="75" xr:uid="{00000000-0005-0000-0000-00004B000000}"/>
    <cellStyle name="Comma  - Style5" xfId="76" xr:uid="{00000000-0005-0000-0000-00004C000000}"/>
    <cellStyle name="Comma  - Style6" xfId="77" xr:uid="{00000000-0005-0000-0000-00004D000000}"/>
    <cellStyle name="Comma  - Style7" xfId="78" xr:uid="{00000000-0005-0000-0000-00004E000000}"/>
    <cellStyle name="Comma  - Style8" xfId="79" xr:uid="{00000000-0005-0000-0000-00004F000000}"/>
    <cellStyle name="Comma [0] 2" xfId="220" xr:uid="{00000000-0005-0000-0000-000050000000}"/>
    <cellStyle name="Comma 12" xfId="203" xr:uid="{00000000-0005-0000-0000-000051000000}"/>
    <cellStyle name="Comma 19" xfId="213" xr:uid="{00000000-0005-0000-0000-000052000000}"/>
    <cellStyle name="Comma 2" xfId="246" xr:uid="{00000000-0005-0000-0000-000053000000}"/>
    <cellStyle name="Comma 2 2" xfId="219" xr:uid="{00000000-0005-0000-0000-000054000000}"/>
    <cellStyle name="Comma 3" xfId="247" xr:uid="{00000000-0005-0000-0000-000055000000}"/>
    <cellStyle name="Comma 6 3" xfId="211" xr:uid="{00000000-0005-0000-0000-000056000000}"/>
    <cellStyle name="Comma0" xfId="80" xr:uid="{00000000-0005-0000-0000-000057000000}"/>
    <cellStyle name="Copied" xfId="81" xr:uid="{00000000-0005-0000-0000-000058000000}"/>
    <cellStyle name="CUOC" xfId="82" xr:uid="{00000000-0005-0000-0000-000059000000}"/>
    <cellStyle name="Currency0" xfId="83" xr:uid="{00000000-0005-0000-0000-00005A000000}"/>
    <cellStyle name="D1" xfId="84" xr:uid="{00000000-0005-0000-0000-00005B000000}"/>
    <cellStyle name="Date" xfId="85" xr:uid="{00000000-0005-0000-0000-00005C000000}"/>
    <cellStyle name="Dezimal [0]_NEGS" xfId="86" xr:uid="{00000000-0005-0000-0000-00005D000000}"/>
    <cellStyle name="Dezimal_NEGS" xfId="87" xr:uid="{00000000-0005-0000-0000-00005E000000}"/>
    <cellStyle name="e" xfId="88" xr:uid="{00000000-0005-0000-0000-00005F000000}"/>
    <cellStyle name="Entered" xfId="89" xr:uid="{00000000-0005-0000-0000-000060000000}"/>
    <cellStyle name="Explanatory Text" xfId="90" builtinId="53" customBuiltin="1"/>
    <cellStyle name="f" xfId="91" xr:uid="{00000000-0005-0000-0000-000062000000}"/>
    <cellStyle name="Fixed" xfId="92" xr:uid="{00000000-0005-0000-0000-000063000000}"/>
    <cellStyle name="Good" xfId="93" builtinId="26" customBuiltin="1"/>
    <cellStyle name="Grey" xfId="94" xr:uid="{00000000-0005-0000-0000-000065000000}"/>
    <cellStyle name="Head 1" xfId="95" xr:uid="{00000000-0005-0000-0000-000066000000}"/>
    <cellStyle name="HEADER" xfId="96" xr:uid="{00000000-0005-0000-0000-000067000000}"/>
    <cellStyle name="Header1" xfId="97" xr:uid="{00000000-0005-0000-0000-000068000000}"/>
    <cellStyle name="Header2" xfId="98" xr:uid="{00000000-0005-0000-0000-000069000000}"/>
    <cellStyle name="Heading 1" xfId="99" builtinId="16" customBuiltin="1"/>
    <cellStyle name="Heading 2" xfId="100" builtinId="17" customBuiltin="1"/>
    <cellStyle name="Heading 3" xfId="101" builtinId="18" customBuiltin="1"/>
    <cellStyle name="Heading 4" xfId="102" builtinId="19" customBuiltin="1"/>
    <cellStyle name="Heading1" xfId="103" xr:uid="{00000000-0005-0000-0000-00006E000000}"/>
    <cellStyle name="Heading2" xfId="104" xr:uid="{00000000-0005-0000-0000-00006F000000}"/>
    <cellStyle name="HEADINGS" xfId="105" xr:uid="{00000000-0005-0000-0000-000070000000}"/>
    <cellStyle name="HEADINGSTOP" xfId="106" xr:uid="{00000000-0005-0000-0000-000071000000}"/>
    <cellStyle name="headoption" xfId="107" xr:uid="{00000000-0005-0000-0000-000072000000}"/>
    <cellStyle name="Input" xfId="108" builtinId="20" customBuiltin="1"/>
    <cellStyle name="Input [yellow]" xfId="109" xr:uid="{00000000-0005-0000-0000-000074000000}"/>
    <cellStyle name="Linked Cell" xfId="110" builtinId="24" customBuiltin="1"/>
    <cellStyle name="Millares [0]_Well Timing" xfId="111" xr:uid="{00000000-0005-0000-0000-000076000000}"/>
    <cellStyle name="Millares_Well Timing" xfId="112" xr:uid="{00000000-0005-0000-0000-000077000000}"/>
    <cellStyle name="Model" xfId="113" xr:uid="{00000000-0005-0000-0000-000078000000}"/>
    <cellStyle name="moi" xfId="114" xr:uid="{00000000-0005-0000-0000-000079000000}"/>
    <cellStyle name="Moneda [0]_Well Timing" xfId="115" xr:uid="{00000000-0005-0000-0000-00007A000000}"/>
    <cellStyle name="Moneda_Well Timing" xfId="116" xr:uid="{00000000-0005-0000-0000-00007B000000}"/>
    <cellStyle name="n" xfId="117" xr:uid="{00000000-0005-0000-0000-00007C000000}"/>
    <cellStyle name="Neutral" xfId="118" builtinId="28" customBuiltin="1"/>
    <cellStyle name="New" xfId="119" xr:uid="{00000000-0005-0000-0000-00007E000000}"/>
    <cellStyle name="Normal" xfId="0" builtinId="0"/>
    <cellStyle name="Normal - Style1" xfId="120" xr:uid="{00000000-0005-0000-0000-000080000000}"/>
    <cellStyle name="Normal 10" xfId="217" xr:uid="{00000000-0005-0000-0000-000081000000}"/>
    <cellStyle name="Normal 11" xfId="227" xr:uid="{00000000-0005-0000-0000-000082000000}"/>
    <cellStyle name="Normal 12" xfId="215" xr:uid="{00000000-0005-0000-0000-000083000000}"/>
    <cellStyle name="Normal 13" xfId="266" xr:uid="{00000000-0005-0000-0000-000084000000}"/>
    <cellStyle name="Normal 14" xfId="262" xr:uid="{00000000-0005-0000-0000-000085000000}"/>
    <cellStyle name="Normal 15" xfId="196" xr:uid="{00000000-0005-0000-0000-000086000000}"/>
    <cellStyle name="Normal 16" xfId="263" xr:uid="{00000000-0005-0000-0000-000087000000}"/>
    <cellStyle name="Normal 17" xfId="228" xr:uid="{00000000-0005-0000-0000-000088000000}"/>
    <cellStyle name="Normal 18" xfId="229" xr:uid="{00000000-0005-0000-0000-000089000000}"/>
    <cellStyle name="Normal 19" xfId="230" xr:uid="{00000000-0005-0000-0000-00008A000000}"/>
    <cellStyle name="Normal 2" xfId="121" xr:uid="{00000000-0005-0000-0000-00008B000000}"/>
    <cellStyle name="Normal 2 2" xfId="206" xr:uid="{00000000-0005-0000-0000-00008C000000}"/>
    <cellStyle name="Normal 2 2 3" xfId="265" xr:uid="{00000000-0005-0000-0000-00008D000000}"/>
    <cellStyle name="Normal 2 4" xfId="259" xr:uid="{00000000-0005-0000-0000-00008E000000}"/>
    <cellStyle name="Normal 2 43" xfId="257" xr:uid="{00000000-0005-0000-0000-00008F000000}"/>
    <cellStyle name="Normal 2 44" xfId="258" xr:uid="{00000000-0005-0000-0000-000090000000}"/>
    <cellStyle name="Normal 2 45 2" xfId="221" xr:uid="{00000000-0005-0000-0000-000091000000}"/>
    <cellStyle name="Normal 2 6" xfId="260" xr:uid="{00000000-0005-0000-0000-000092000000}"/>
    <cellStyle name="Normal 20" xfId="231" xr:uid="{00000000-0005-0000-0000-000093000000}"/>
    <cellStyle name="Normal 22" xfId="232" xr:uid="{00000000-0005-0000-0000-000094000000}"/>
    <cellStyle name="Normal 23" xfId="233" xr:uid="{00000000-0005-0000-0000-000095000000}"/>
    <cellStyle name="Normal 24" xfId="264" xr:uid="{00000000-0005-0000-0000-000096000000}"/>
    <cellStyle name="Normal 25" xfId="234" xr:uid="{00000000-0005-0000-0000-000097000000}"/>
    <cellStyle name="Normal 26" xfId="235" xr:uid="{00000000-0005-0000-0000-000098000000}"/>
    <cellStyle name="Normal 27" xfId="236" xr:uid="{00000000-0005-0000-0000-000099000000}"/>
    <cellStyle name="Normal 28" xfId="237" xr:uid="{00000000-0005-0000-0000-00009A000000}"/>
    <cellStyle name="Normal 29" xfId="238" xr:uid="{00000000-0005-0000-0000-00009B000000}"/>
    <cellStyle name="Normal 3" xfId="208" xr:uid="{00000000-0005-0000-0000-00009C000000}"/>
    <cellStyle name="Normal 3 4" xfId="122" xr:uid="{00000000-0005-0000-0000-00009D000000}"/>
    <cellStyle name="Normal 30" xfId="239" xr:uid="{00000000-0005-0000-0000-00009E000000}"/>
    <cellStyle name="Normal 31" xfId="240" xr:uid="{00000000-0005-0000-0000-00009F000000}"/>
    <cellStyle name="Normal 32" xfId="250" xr:uid="{00000000-0005-0000-0000-0000A0000000}"/>
    <cellStyle name="Normal 33" xfId="251" xr:uid="{00000000-0005-0000-0000-0000A1000000}"/>
    <cellStyle name="Normal 34" xfId="252" xr:uid="{00000000-0005-0000-0000-0000A2000000}"/>
    <cellStyle name="Normal 35" xfId="254" xr:uid="{00000000-0005-0000-0000-0000A3000000}"/>
    <cellStyle name="Normal 37" xfId="255" xr:uid="{00000000-0005-0000-0000-0000A4000000}"/>
    <cellStyle name="Normal 38" xfId="253" xr:uid="{00000000-0005-0000-0000-0000A5000000}"/>
    <cellStyle name="Normal 39" xfId="249" xr:uid="{00000000-0005-0000-0000-0000A6000000}"/>
    <cellStyle name="Normal 4" xfId="209" xr:uid="{00000000-0005-0000-0000-0000A7000000}"/>
    <cellStyle name="Normal 40" xfId="241" xr:uid="{00000000-0005-0000-0000-0000A8000000}"/>
    <cellStyle name="Normal 41" xfId="242" xr:uid="{00000000-0005-0000-0000-0000A9000000}"/>
    <cellStyle name="Normal 41 3" xfId="210" xr:uid="{00000000-0005-0000-0000-0000AA000000}"/>
    <cellStyle name="Normal 42" xfId="256" xr:uid="{00000000-0005-0000-0000-0000AB000000}"/>
    <cellStyle name="Normal 43 2" xfId="212" xr:uid="{00000000-0005-0000-0000-0000AC000000}"/>
    <cellStyle name="Normal 5" xfId="214" xr:uid="{00000000-0005-0000-0000-0000AD000000}"/>
    <cellStyle name="Normal 56" xfId="197" xr:uid="{00000000-0005-0000-0000-0000AE000000}"/>
    <cellStyle name="Normal 57" xfId="198" xr:uid="{00000000-0005-0000-0000-0000AF000000}"/>
    <cellStyle name="Normal 6" xfId="200" xr:uid="{00000000-0005-0000-0000-0000B0000000}"/>
    <cellStyle name="Normal 60" xfId="243" xr:uid="{00000000-0005-0000-0000-0000B1000000}"/>
    <cellStyle name="Normal 61" xfId="244" xr:uid="{00000000-0005-0000-0000-0000B2000000}"/>
    <cellStyle name="Normal 62" xfId="245" xr:uid="{00000000-0005-0000-0000-0000B3000000}"/>
    <cellStyle name="Normal 65" xfId="195" xr:uid="{00000000-0005-0000-0000-0000B4000000}"/>
    <cellStyle name="Normal 66" xfId="194" xr:uid="{00000000-0005-0000-0000-0000B5000000}"/>
    <cellStyle name="Normal 7" xfId="216" xr:uid="{00000000-0005-0000-0000-0000B6000000}"/>
    <cellStyle name="Normal 71" xfId="222" xr:uid="{00000000-0005-0000-0000-0000B7000000}"/>
    <cellStyle name="Normal 74" xfId="223" xr:uid="{00000000-0005-0000-0000-0000B8000000}"/>
    <cellStyle name="Normal 75" xfId="224" xr:uid="{00000000-0005-0000-0000-0000B9000000}"/>
    <cellStyle name="Normal 76" xfId="225" xr:uid="{00000000-0005-0000-0000-0000BA000000}"/>
    <cellStyle name="Normal 77" xfId="226" xr:uid="{00000000-0005-0000-0000-0000BB000000}"/>
    <cellStyle name="Normal 8" xfId="261" xr:uid="{00000000-0005-0000-0000-0000BC000000}"/>
    <cellStyle name="Normal 84" xfId="199" xr:uid="{00000000-0005-0000-0000-0000BD000000}"/>
    <cellStyle name="Normal 9" xfId="205" xr:uid="{00000000-0005-0000-0000-0000BE000000}"/>
    <cellStyle name="Normal 90" xfId="201" xr:uid="{00000000-0005-0000-0000-0000BF000000}"/>
    <cellStyle name="Normal_Dien Nang II" xfId="204" xr:uid="{00000000-0005-0000-0000-0000C0000000}"/>
    <cellStyle name="Normal_Sheet1" xfId="123" xr:uid="{00000000-0005-0000-0000-0000C1000000}"/>
    <cellStyle name="Normal_Sheet1 2" xfId="202" xr:uid="{00000000-0005-0000-0000-0000C2000000}"/>
    <cellStyle name="Normal_Sheet1_1" xfId="207" xr:uid="{00000000-0005-0000-0000-0000C3000000}"/>
    <cellStyle name="Note" xfId="124" builtinId="10" customBuiltin="1"/>
    <cellStyle name="Œ…‹æØ‚è [0.00]_laroux" xfId="125" xr:uid="{00000000-0005-0000-0000-0000C6000000}"/>
    <cellStyle name="Œ…‹æØ‚è_laroux" xfId="126" xr:uid="{00000000-0005-0000-0000-0000C7000000}"/>
    <cellStyle name="oft Excel]_x000d__x000a_Comment=The open=/f lines load custom functions into the Paste Function list._x000d__x000a_Maximized=2_x000d__x000a_Basics=1_x000d__x000a_A" xfId="127" xr:uid="{00000000-0005-0000-0000-0000C8000000}"/>
    <cellStyle name="oft Excel]_x000d__x000a_Comment=The open=/f lines load custom functions into the Paste Function list._x000d__x000a_Maximized=3_x000d__x000a_Basics=1_x000d__x000a_A" xfId="128" xr:uid="{00000000-0005-0000-0000-0000C9000000}"/>
    <cellStyle name="omma [0]_Mktg Prog" xfId="129" xr:uid="{00000000-0005-0000-0000-0000CA000000}"/>
    <cellStyle name="ormal_Sheet1_1" xfId="130" xr:uid="{00000000-0005-0000-0000-0000CB000000}"/>
    <cellStyle name="Output" xfId="131" builtinId="21" customBuiltin="1"/>
    <cellStyle name="per.style" xfId="132" xr:uid="{00000000-0005-0000-0000-0000CD000000}"/>
    <cellStyle name="Percent" xfId="218" builtinId="5"/>
    <cellStyle name="Percent [2]" xfId="133" xr:uid="{00000000-0005-0000-0000-0000CF000000}"/>
    <cellStyle name="regstoresfromspecstores" xfId="134" xr:uid="{00000000-0005-0000-0000-0000D0000000}"/>
    <cellStyle name="RevList" xfId="135" xr:uid="{00000000-0005-0000-0000-0000D1000000}"/>
    <cellStyle name="s]_x000d__x000a_spooler=yes_x000d__x000a_load=_x000d__x000a_Beep=yes_x000d__x000a_NullPort=None_x000d__x000a_BorderWidth=3_x000d__x000a_CursorBlinkRate=1200_x000d__x000a_DoubleClickSpeed=452_x000d__x000a_Programs=co" xfId="136" xr:uid="{00000000-0005-0000-0000-0000D2000000}"/>
    <cellStyle name="SHADEDSTORES" xfId="137" xr:uid="{00000000-0005-0000-0000-0000D3000000}"/>
    <cellStyle name="specstores" xfId="138" xr:uid="{00000000-0005-0000-0000-0000D4000000}"/>
    <cellStyle name="st1" xfId="139" xr:uid="{00000000-0005-0000-0000-0000D5000000}"/>
    <cellStyle name="st2" xfId="140" xr:uid="{00000000-0005-0000-0000-0000D6000000}"/>
    <cellStyle name="Standard_NEGS" xfId="141" xr:uid="{00000000-0005-0000-0000-0000D7000000}"/>
    <cellStyle name="Style 1" xfId="142" xr:uid="{00000000-0005-0000-0000-0000D8000000}"/>
    <cellStyle name="style_1" xfId="143" xr:uid="{00000000-0005-0000-0000-0000D9000000}"/>
    <cellStyle name="subhead" xfId="144" xr:uid="{00000000-0005-0000-0000-0000DA000000}"/>
    <cellStyle name="Subtotal" xfId="145" xr:uid="{00000000-0005-0000-0000-0000DB000000}"/>
    <cellStyle name="T" xfId="146" xr:uid="{00000000-0005-0000-0000-0000DC000000}"/>
    <cellStyle name="T_Book1" xfId="147" xr:uid="{00000000-0005-0000-0000-0000DD000000}"/>
    <cellStyle name="T_Book1_1" xfId="148" xr:uid="{00000000-0005-0000-0000-0000DE000000}"/>
    <cellStyle name="T_Book1_2" xfId="149" xr:uid="{00000000-0005-0000-0000-0000DF000000}"/>
    <cellStyle name="T_Book1_Book1" xfId="150" xr:uid="{00000000-0005-0000-0000-0000E0000000}"/>
    <cellStyle name="T_QT di chuyen ca phe" xfId="151" xr:uid="{00000000-0005-0000-0000-0000E1000000}"/>
    <cellStyle name="th" xfId="152" xr:uid="{00000000-0005-0000-0000-0000E2000000}"/>
    <cellStyle name="þ_x001d_ð·_x000c_æþ'_x000d_ßþU_x0001_Ø_x0005_ü_x0014__x0007__x0001__x0001_" xfId="153" xr:uid="{00000000-0005-0000-0000-0000E3000000}"/>
    <cellStyle name="þ_x001d_ðÇ%Uý—&amp;Hý9_x0008_Ÿ_x0009_s_x000a__x0007__x0001__x0001_" xfId="154" xr:uid="{00000000-0005-0000-0000-0000E4000000}"/>
    <cellStyle name="Title" xfId="155" builtinId="15" customBuiltin="1"/>
    <cellStyle name="Total" xfId="156" builtinId="25" customBuiltin="1"/>
    <cellStyle name="viet" xfId="157" xr:uid="{00000000-0005-0000-0000-0000E7000000}"/>
    <cellStyle name="viet2" xfId="158" xr:uid="{00000000-0005-0000-0000-0000E8000000}"/>
    <cellStyle name="Vn Time 13" xfId="159" xr:uid="{00000000-0005-0000-0000-0000E9000000}"/>
    <cellStyle name="Vn Time 14" xfId="160" xr:uid="{00000000-0005-0000-0000-0000EA000000}"/>
    <cellStyle name="vn_time" xfId="161" xr:uid="{00000000-0005-0000-0000-0000EB000000}"/>
    <cellStyle name="vnbo" xfId="162" xr:uid="{00000000-0005-0000-0000-0000EC000000}"/>
    <cellStyle name="vnhead1" xfId="163" xr:uid="{00000000-0005-0000-0000-0000ED000000}"/>
    <cellStyle name="vnhead2" xfId="164" xr:uid="{00000000-0005-0000-0000-0000EE000000}"/>
    <cellStyle name="vnhead3" xfId="165" xr:uid="{00000000-0005-0000-0000-0000EF000000}"/>
    <cellStyle name="vnhead4" xfId="166" xr:uid="{00000000-0005-0000-0000-0000F0000000}"/>
    <cellStyle name="vntxt1" xfId="167" xr:uid="{00000000-0005-0000-0000-0000F1000000}"/>
    <cellStyle name="vntxt2" xfId="168" xr:uid="{00000000-0005-0000-0000-0000F2000000}"/>
    <cellStyle name="Währung [0]_UXO VII" xfId="169" xr:uid="{00000000-0005-0000-0000-0000F3000000}"/>
    <cellStyle name="Währung_UXO VII" xfId="170" xr:uid="{00000000-0005-0000-0000-0000F4000000}"/>
    <cellStyle name="Warning Text" xfId="171" builtinId="11" customBuiltin="1"/>
    <cellStyle name="xuan" xfId="172" xr:uid="{00000000-0005-0000-0000-0000F6000000}"/>
    <cellStyle name=" [0.00]_ Att. 1- Cover" xfId="173" xr:uid="{00000000-0005-0000-0000-0000F7000000}"/>
    <cellStyle name="_ Att. 1- Cover" xfId="174" xr:uid="{00000000-0005-0000-0000-0000F8000000}"/>
    <cellStyle name="?_ Att. 1- Cover" xfId="175" xr:uid="{00000000-0005-0000-0000-0000F9000000}"/>
    <cellStyle name="똿뗦먛귟 [0.00]_PRODUCT DETAIL Q1" xfId="176" xr:uid="{00000000-0005-0000-0000-0000FA000000}"/>
    <cellStyle name="똿뗦먛귟_PRODUCT DETAIL Q1" xfId="177" xr:uid="{00000000-0005-0000-0000-0000FB000000}"/>
    <cellStyle name="믅됞 [0.00]_PRODUCT DETAIL Q1" xfId="178" xr:uid="{00000000-0005-0000-0000-0000FC000000}"/>
    <cellStyle name="믅됞_PRODUCT DETAIL Q1" xfId="179" xr:uid="{00000000-0005-0000-0000-0000FD000000}"/>
    <cellStyle name="백분율_95" xfId="180" xr:uid="{00000000-0005-0000-0000-0000FE000000}"/>
    <cellStyle name="뷭?_BOOKSHIP" xfId="181" xr:uid="{00000000-0005-0000-0000-0000FF000000}"/>
    <cellStyle name="콤마 [0]_ 비목별 월별기술 " xfId="182" xr:uid="{00000000-0005-0000-0000-000000010000}"/>
    <cellStyle name="콤마_ 비목별 월별기술 " xfId="183" xr:uid="{00000000-0005-0000-0000-000001010000}"/>
    <cellStyle name="통화 [0]_1202" xfId="184" xr:uid="{00000000-0005-0000-0000-000002010000}"/>
    <cellStyle name="통화_1202" xfId="185" xr:uid="{00000000-0005-0000-0000-000003010000}"/>
    <cellStyle name="표준_(정보부문)월별인원계획" xfId="186" xr:uid="{00000000-0005-0000-0000-000004010000}"/>
    <cellStyle name="一般_00Q3902REV.1" xfId="187" xr:uid="{00000000-0005-0000-0000-000005010000}"/>
    <cellStyle name="千分位[0]_00Q3902REV.1" xfId="188" xr:uid="{00000000-0005-0000-0000-000006010000}"/>
    <cellStyle name="千分位_00Q3902REV.1" xfId="189" xr:uid="{00000000-0005-0000-0000-000007010000}"/>
    <cellStyle name="標準_機器ﾘｽト (2)" xfId="190" xr:uid="{00000000-0005-0000-0000-000008010000}"/>
    <cellStyle name="貨幣 [0]_00Q3902REV.1" xfId="191" xr:uid="{00000000-0005-0000-0000-000009010000}"/>
    <cellStyle name="貨幣[0]_BRE" xfId="192" xr:uid="{00000000-0005-0000-0000-00000A010000}"/>
    <cellStyle name="貨幣_00Q3902REV.1" xfId="193" xr:uid="{00000000-0005-0000-0000-00000B010000}"/>
  </cellStyles>
  <dxfs count="0"/>
  <tableStyles count="0" defaultTableStyle="TableStyleMedium9" defaultPivotStyle="PivotStyleLight16"/>
  <colors>
    <mruColors>
      <color rgb="FF33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defaultGridColor="0" view="pageBreakPreview" colorId="0" workbookViewId="0">
      <pane activePane="bottomRight" state="frozenSplit"/>
    </sheetView>
  </sheetViews>
  <sheetFormatPr defaultRowHeight="12.7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M146"/>
  <sheetViews>
    <sheetView zoomScaleNormal="100" workbookViewId="0">
      <pane ySplit="6" topLeftCell="A48" activePane="bottomLeft" state="frozen"/>
      <selection pane="bottomLeft" activeCell="D145" sqref="D145"/>
    </sheetView>
  </sheetViews>
  <sheetFormatPr defaultRowHeight="15.75"/>
  <cols>
    <col min="1" max="1" width="6.1640625" style="98" customWidth="1"/>
    <col min="2" max="2" width="31" style="32" customWidth="1"/>
    <col min="3" max="3" width="16.1640625" style="32" customWidth="1"/>
    <col min="4" max="4" width="30.83203125" style="32" customWidth="1"/>
    <col min="5" max="5" width="12.83203125" style="32" bestFit="1" customWidth="1"/>
    <col min="6" max="6" width="19.83203125" style="32" bestFit="1" customWidth="1"/>
    <col min="7" max="7" width="20.83203125" style="32" customWidth="1"/>
    <col min="8" max="8" width="20.6640625" style="32" customWidth="1"/>
    <col min="9" max="9" width="17.6640625" style="32" customWidth="1"/>
    <col min="10" max="256" width="9.33203125" style="32"/>
    <col min="257" max="257" width="6.1640625" style="32" customWidth="1"/>
    <col min="258" max="258" width="31" style="32" customWidth="1"/>
    <col min="259" max="259" width="16.1640625" style="32" customWidth="1"/>
    <col min="260" max="260" width="30.83203125" style="32" customWidth="1"/>
    <col min="261" max="261" width="12.83203125" style="32" bestFit="1" customWidth="1"/>
    <col min="262" max="262" width="19.83203125" style="32" bestFit="1" customWidth="1"/>
    <col min="263" max="263" width="20.83203125" style="32" customWidth="1"/>
    <col min="264" max="264" width="20.6640625" style="32" customWidth="1"/>
    <col min="265" max="265" width="17.6640625" style="32" customWidth="1"/>
    <col min="266" max="512" width="9.33203125" style="32"/>
    <col min="513" max="513" width="6.1640625" style="32" customWidth="1"/>
    <col min="514" max="514" width="31" style="32" customWidth="1"/>
    <col min="515" max="515" width="16.1640625" style="32" customWidth="1"/>
    <col min="516" max="516" width="30.83203125" style="32" customWidth="1"/>
    <col min="517" max="517" width="12.83203125" style="32" bestFit="1" customWidth="1"/>
    <col min="518" max="518" width="19.83203125" style="32" bestFit="1" customWidth="1"/>
    <col min="519" max="519" width="20.83203125" style="32" customWidth="1"/>
    <col min="520" max="520" width="20.6640625" style="32" customWidth="1"/>
    <col min="521" max="521" width="17.6640625" style="32" customWidth="1"/>
    <col min="522" max="768" width="9.33203125" style="32"/>
    <col min="769" max="769" width="6.1640625" style="32" customWidth="1"/>
    <col min="770" max="770" width="31" style="32" customWidth="1"/>
    <col min="771" max="771" width="16.1640625" style="32" customWidth="1"/>
    <col min="772" max="772" width="30.83203125" style="32" customWidth="1"/>
    <col min="773" max="773" width="12.83203125" style="32" bestFit="1" customWidth="1"/>
    <col min="774" max="774" width="19.83203125" style="32" bestFit="1" customWidth="1"/>
    <col min="775" max="775" width="20.83203125" style="32" customWidth="1"/>
    <col min="776" max="776" width="20.6640625" style="32" customWidth="1"/>
    <col min="777" max="777" width="17.6640625" style="32" customWidth="1"/>
    <col min="778" max="1024" width="9.33203125" style="32"/>
    <col min="1025" max="1025" width="6.1640625" style="32" customWidth="1"/>
    <col min="1026" max="1026" width="31" style="32" customWidth="1"/>
    <col min="1027" max="1027" width="16.1640625" style="32" customWidth="1"/>
    <col min="1028" max="1028" width="30.83203125" style="32" customWidth="1"/>
    <col min="1029" max="1029" width="12.83203125" style="32" bestFit="1" customWidth="1"/>
    <col min="1030" max="1030" width="19.83203125" style="32" bestFit="1" customWidth="1"/>
    <col min="1031" max="1031" width="20.83203125" style="32" customWidth="1"/>
    <col min="1032" max="1032" width="20.6640625" style="32" customWidth="1"/>
    <col min="1033" max="1033" width="17.6640625" style="32" customWidth="1"/>
    <col min="1034" max="1280" width="9.33203125" style="32"/>
    <col min="1281" max="1281" width="6.1640625" style="32" customWidth="1"/>
    <col min="1282" max="1282" width="31" style="32" customWidth="1"/>
    <col min="1283" max="1283" width="16.1640625" style="32" customWidth="1"/>
    <col min="1284" max="1284" width="30.83203125" style="32" customWidth="1"/>
    <col min="1285" max="1285" width="12.83203125" style="32" bestFit="1" customWidth="1"/>
    <col min="1286" max="1286" width="19.83203125" style="32" bestFit="1" customWidth="1"/>
    <col min="1287" max="1287" width="20.83203125" style="32" customWidth="1"/>
    <col min="1288" max="1288" width="20.6640625" style="32" customWidth="1"/>
    <col min="1289" max="1289" width="17.6640625" style="32" customWidth="1"/>
    <col min="1290" max="1536" width="9.33203125" style="32"/>
    <col min="1537" max="1537" width="6.1640625" style="32" customWidth="1"/>
    <col min="1538" max="1538" width="31" style="32" customWidth="1"/>
    <col min="1539" max="1539" width="16.1640625" style="32" customWidth="1"/>
    <col min="1540" max="1540" width="30.83203125" style="32" customWidth="1"/>
    <col min="1541" max="1541" width="12.83203125" style="32" bestFit="1" customWidth="1"/>
    <col min="1542" max="1542" width="19.83203125" style="32" bestFit="1" customWidth="1"/>
    <col min="1543" max="1543" width="20.83203125" style="32" customWidth="1"/>
    <col min="1544" max="1544" width="20.6640625" style="32" customWidth="1"/>
    <col min="1545" max="1545" width="17.6640625" style="32" customWidth="1"/>
    <col min="1546" max="1792" width="9.33203125" style="32"/>
    <col min="1793" max="1793" width="6.1640625" style="32" customWidth="1"/>
    <col min="1794" max="1794" width="31" style="32" customWidth="1"/>
    <col min="1795" max="1795" width="16.1640625" style="32" customWidth="1"/>
    <col min="1796" max="1796" width="30.83203125" style="32" customWidth="1"/>
    <col min="1797" max="1797" width="12.83203125" style="32" bestFit="1" customWidth="1"/>
    <col min="1798" max="1798" width="19.83203125" style="32" bestFit="1" customWidth="1"/>
    <col min="1799" max="1799" width="20.83203125" style="32" customWidth="1"/>
    <col min="1800" max="1800" width="20.6640625" style="32" customWidth="1"/>
    <col min="1801" max="1801" width="17.6640625" style="32" customWidth="1"/>
    <col min="1802" max="2048" width="9.33203125" style="32"/>
    <col min="2049" max="2049" width="6.1640625" style="32" customWidth="1"/>
    <col min="2050" max="2050" width="31" style="32" customWidth="1"/>
    <col min="2051" max="2051" width="16.1640625" style="32" customWidth="1"/>
    <col min="2052" max="2052" width="30.83203125" style="32" customWidth="1"/>
    <col min="2053" max="2053" width="12.83203125" style="32" bestFit="1" customWidth="1"/>
    <col min="2054" max="2054" width="19.83203125" style="32" bestFit="1" customWidth="1"/>
    <col min="2055" max="2055" width="20.83203125" style="32" customWidth="1"/>
    <col min="2056" max="2056" width="20.6640625" style="32" customWidth="1"/>
    <col min="2057" max="2057" width="17.6640625" style="32" customWidth="1"/>
    <col min="2058" max="2304" width="9.33203125" style="32"/>
    <col min="2305" max="2305" width="6.1640625" style="32" customWidth="1"/>
    <col min="2306" max="2306" width="31" style="32" customWidth="1"/>
    <col min="2307" max="2307" width="16.1640625" style="32" customWidth="1"/>
    <col min="2308" max="2308" width="30.83203125" style="32" customWidth="1"/>
    <col min="2309" max="2309" width="12.83203125" style="32" bestFit="1" customWidth="1"/>
    <col min="2310" max="2310" width="19.83203125" style="32" bestFit="1" customWidth="1"/>
    <col min="2311" max="2311" width="20.83203125" style="32" customWidth="1"/>
    <col min="2312" max="2312" width="20.6640625" style="32" customWidth="1"/>
    <col min="2313" max="2313" width="17.6640625" style="32" customWidth="1"/>
    <col min="2314" max="2560" width="9.33203125" style="32"/>
    <col min="2561" max="2561" width="6.1640625" style="32" customWidth="1"/>
    <col min="2562" max="2562" width="31" style="32" customWidth="1"/>
    <col min="2563" max="2563" width="16.1640625" style="32" customWidth="1"/>
    <col min="2564" max="2564" width="30.83203125" style="32" customWidth="1"/>
    <col min="2565" max="2565" width="12.83203125" style="32" bestFit="1" customWidth="1"/>
    <col min="2566" max="2566" width="19.83203125" style="32" bestFit="1" customWidth="1"/>
    <col min="2567" max="2567" width="20.83203125" style="32" customWidth="1"/>
    <col min="2568" max="2568" width="20.6640625" style="32" customWidth="1"/>
    <col min="2569" max="2569" width="17.6640625" style="32" customWidth="1"/>
    <col min="2570" max="2816" width="9.33203125" style="32"/>
    <col min="2817" max="2817" width="6.1640625" style="32" customWidth="1"/>
    <col min="2818" max="2818" width="31" style="32" customWidth="1"/>
    <col min="2819" max="2819" width="16.1640625" style="32" customWidth="1"/>
    <col min="2820" max="2820" width="30.83203125" style="32" customWidth="1"/>
    <col min="2821" max="2821" width="12.83203125" style="32" bestFit="1" customWidth="1"/>
    <col min="2822" max="2822" width="19.83203125" style="32" bestFit="1" customWidth="1"/>
    <col min="2823" max="2823" width="20.83203125" style="32" customWidth="1"/>
    <col min="2824" max="2824" width="20.6640625" style="32" customWidth="1"/>
    <col min="2825" max="2825" width="17.6640625" style="32" customWidth="1"/>
    <col min="2826" max="3072" width="9.33203125" style="32"/>
    <col min="3073" max="3073" width="6.1640625" style="32" customWidth="1"/>
    <col min="3074" max="3074" width="31" style="32" customWidth="1"/>
    <col min="3075" max="3075" width="16.1640625" style="32" customWidth="1"/>
    <col min="3076" max="3076" width="30.83203125" style="32" customWidth="1"/>
    <col min="3077" max="3077" width="12.83203125" style="32" bestFit="1" customWidth="1"/>
    <col min="3078" max="3078" width="19.83203125" style="32" bestFit="1" customWidth="1"/>
    <col min="3079" max="3079" width="20.83203125" style="32" customWidth="1"/>
    <col min="3080" max="3080" width="20.6640625" style="32" customWidth="1"/>
    <col min="3081" max="3081" width="17.6640625" style="32" customWidth="1"/>
    <col min="3082" max="3328" width="9.33203125" style="32"/>
    <col min="3329" max="3329" width="6.1640625" style="32" customWidth="1"/>
    <col min="3330" max="3330" width="31" style="32" customWidth="1"/>
    <col min="3331" max="3331" width="16.1640625" style="32" customWidth="1"/>
    <col min="3332" max="3332" width="30.83203125" style="32" customWidth="1"/>
    <col min="3333" max="3333" width="12.83203125" style="32" bestFit="1" customWidth="1"/>
    <col min="3334" max="3334" width="19.83203125" style="32" bestFit="1" customWidth="1"/>
    <col min="3335" max="3335" width="20.83203125" style="32" customWidth="1"/>
    <col min="3336" max="3336" width="20.6640625" style="32" customWidth="1"/>
    <col min="3337" max="3337" width="17.6640625" style="32" customWidth="1"/>
    <col min="3338" max="3584" width="9.33203125" style="32"/>
    <col min="3585" max="3585" width="6.1640625" style="32" customWidth="1"/>
    <col min="3586" max="3586" width="31" style="32" customWidth="1"/>
    <col min="3587" max="3587" width="16.1640625" style="32" customWidth="1"/>
    <col min="3588" max="3588" width="30.83203125" style="32" customWidth="1"/>
    <col min="3589" max="3589" width="12.83203125" style="32" bestFit="1" customWidth="1"/>
    <col min="3590" max="3590" width="19.83203125" style="32" bestFit="1" customWidth="1"/>
    <col min="3591" max="3591" width="20.83203125" style="32" customWidth="1"/>
    <col min="3592" max="3592" width="20.6640625" style="32" customWidth="1"/>
    <col min="3593" max="3593" width="17.6640625" style="32" customWidth="1"/>
    <col min="3594" max="3840" width="9.33203125" style="32"/>
    <col min="3841" max="3841" width="6.1640625" style="32" customWidth="1"/>
    <col min="3842" max="3842" width="31" style="32" customWidth="1"/>
    <col min="3843" max="3843" width="16.1640625" style="32" customWidth="1"/>
    <col min="3844" max="3844" width="30.83203125" style="32" customWidth="1"/>
    <col min="3845" max="3845" width="12.83203125" style="32" bestFit="1" customWidth="1"/>
    <col min="3846" max="3846" width="19.83203125" style="32" bestFit="1" customWidth="1"/>
    <col min="3847" max="3847" width="20.83203125" style="32" customWidth="1"/>
    <col min="3848" max="3848" width="20.6640625" style="32" customWidth="1"/>
    <col min="3849" max="3849" width="17.6640625" style="32" customWidth="1"/>
    <col min="3850" max="4096" width="9.33203125" style="32"/>
    <col min="4097" max="4097" width="6.1640625" style="32" customWidth="1"/>
    <col min="4098" max="4098" width="31" style="32" customWidth="1"/>
    <col min="4099" max="4099" width="16.1640625" style="32" customWidth="1"/>
    <col min="4100" max="4100" width="30.83203125" style="32" customWidth="1"/>
    <col min="4101" max="4101" width="12.83203125" style="32" bestFit="1" customWidth="1"/>
    <col min="4102" max="4102" width="19.83203125" style="32" bestFit="1" customWidth="1"/>
    <col min="4103" max="4103" width="20.83203125" style="32" customWidth="1"/>
    <col min="4104" max="4104" width="20.6640625" style="32" customWidth="1"/>
    <col min="4105" max="4105" width="17.6640625" style="32" customWidth="1"/>
    <col min="4106" max="4352" width="9.33203125" style="32"/>
    <col min="4353" max="4353" width="6.1640625" style="32" customWidth="1"/>
    <col min="4354" max="4354" width="31" style="32" customWidth="1"/>
    <col min="4355" max="4355" width="16.1640625" style="32" customWidth="1"/>
    <col min="4356" max="4356" width="30.83203125" style="32" customWidth="1"/>
    <col min="4357" max="4357" width="12.83203125" style="32" bestFit="1" customWidth="1"/>
    <col min="4358" max="4358" width="19.83203125" style="32" bestFit="1" customWidth="1"/>
    <col min="4359" max="4359" width="20.83203125" style="32" customWidth="1"/>
    <col min="4360" max="4360" width="20.6640625" style="32" customWidth="1"/>
    <col min="4361" max="4361" width="17.6640625" style="32" customWidth="1"/>
    <col min="4362" max="4608" width="9.33203125" style="32"/>
    <col min="4609" max="4609" width="6.1640625" style="32" customWidth="1"/>
    <col min="4610" max="4610" width="31" style="32" customWidth="1"/>
    <col min="4611" max="4611" width="16.1640625" style="32" customWidth="1"/>
    <col min="4612" max="4612" width="30.83203125" style="32" customWidth="1"/>
    <col min="4613" max="4613" width="12.83203125" style="32" bestFit="1" customWidth="1"/>
    <col min="4614" max="4614" width="19.83203125" style="32" bestFit="1" customWidth="1"/>
    <col min="4615" max="4615" width="20.83203125" style="32" customWidth="1"/>
    <col min="4616" max="4616" width="20.6640625" style="32" customWidth="1"/>
    <col min="4617" max="4617" width="17.6640625" style="32" customWidth="1"/>
    <col min="4618" max="4864" width="9.33203125" style="32"/>
    <col min="4865" max="4865" width="6.1640625" style="32" customWidth="1"/>
    <col min="4866" max="4866" width="31" style="32" customWidth="1"/>
    <col min="4867" max="4867" width="16.1640625" style="32" customWidth="1"/>
    <col min="4868" max="4868" width="30.83203125" style="32" customWidth="1"/>
    <col min="4869" max="4869" width="12.83203125" style="32" bestFit="1" customWidth="1"/>
    <col min="4870" max="4870" width="19.83203125" style="32" bestFit="1" customWidth="1"/>
    <col min="4871" max="4871" width="20.83203125" style="32" customWidth="1"/>
    <col min="4872" max="4872" width="20.6640625" style="32" customWidth="1"/>
    <col min="4873" max="4873" width="17.6640625" style="32" customWidth="1"/>
    <col min="4874" max="5120" width="9.33203125" style="32"/>
    <col min="5121" max="5121" width="6.1640625" style="32" customWidth="1"/>
    <col min="5122" max="5122" width="31" style="32" customWidth="1"/>
    <col min="5123" max="5123" width="16.1640625" style="32" customWidth="1"/>
    <col min="5124" max="5124" width="30.83203125" style="32" customWidth="1"/>
    <col min="5125" max="5125" width="12.83203125" style="32" bestFit="1" customWidth="1"/>
    <col min="5126" max="5126" width="19.83203125" style="32" bestFit="1" customWidth="1"/>
    <col min="5127" max="5127" width="20.83203125" style="32" customWidth="1"/>
    <col min="5128" max="5128" width="20.6640625" style="32" customWidth="1"/>
    <col min="5129" max="5129" width="17.6640625" style="32" customWidth="1"/>
    <col min="5130" max="5376" width="9.33203125" style="32"/>
    <col min="5377" max="5377" width="6.1640625" style="32" customWidth="1"/>
    <col min="5378" max="5378" width="31" style="32" customWidth="1"/>
    <col min="5379" max="5379" width="16.1640625" style="32" customWidth="1"/>
    <col min="5380" max="5380" width="30.83203125" style="32" customWidth="1"/>
    <col min="5381" max="5381" width="12.83203125" style="32" bestFit="1" customWidth="1"/>
    <col min="5382" max="5382" width="19.83203125" style="32" bestFit="1" customWidth="1"/>
    <col min="5383" max="5383" width="20.83203125" style="32" customWidth="1"/>
    <col min="5384" max="5384" width="20.6640625" style="32" customWidth="1"/>
    <col min="5385" max="5385" width="17.6640625" style="32" customWidth="1"/>
    <col min="5386" max="5632" width="9.33203125" style="32"/>
    <col min="5633" max="5633" width="6.1640625" style="32" customWidth="1"/>
    <col min="5634" max="5634" width="31" style="32" customWidth="1"/>
    <col min="5635" max="5635" width="16.1640625" style="32" customWidth="1"/>
    <col min="5636" max="5636" width="30.83203125" style="32" customWidth="1"/>
    <col min="5637" max="5637" width="12.83203125" style="32" bestFit="1" customWidth="1"/>
    <col min="5638" max="5638" width="19.83203125" style="32" bestFit="1" customWidth="1"/>
    <col min="5639" max="5639" width="20.83203125" style="32" customWidth="1"/>
    <col min="5640" max="5640" width="20.6640625" style="32" customWidth="1"/>
    <col min="5641" max="5641" width="17.6640625" style="32" customWidth="1"/>
    <col min="5642" max="5888" width="9.33203125" style="32"/>
    <col min="5889" max="5889" width="6.1640625" style="32" customWidth="1"/>
    <col min="5890" max="5890" width="31" style="32" customWidth="1"/>
    <col min="5891" max="5891" width="16.1640625" style="32" customWidth="1"/>
    <col min="5892" max="5892" width="30.83203125" style="32" customWidth="1"/>
    <col min="5893" max="5893" width="12.83203125" style="32" bestFit="1" customWidth="1"/>
    <col min="5894" max="5894" width="19.83203125" style="32" bestFit="1" customWidth="1"/>
    <col min="5895" max="5895" width="20.83203125" style="32" customWidth="1"/>
    <col min="5896" max="5896" width="20.6640625" style="32" customWidth="1"/>
    <col min="5897" max="5897" width="17.6640625" style="32" customWidth="1"/>
    <col min="5898" max="6144" width="9.33203125" style="32"/>
    <col min="6145" max="6145" width="6.1640625" style="32" customWidth="1"/>
    <col min="6146" max="6146" width="31" style="32" customWidth="1"/>
    <col min="6147" max="6147" width="16.1640625" style="32" customWidth="1"/>
    <col min="6148" max="6148" width="30.83203125" style="32" customWidth="1"/>
    <col min="6149" max="6149" width="12.83203125" style="32" bestFit="1" customWidth="1"/>
    <col min="6150" max="6150" width="19.83203125" style="32" bestFit="1" customWidth="1"/>
    <col min="6151" max="6151" width="20.83203125" style="32" customWidth="1"/>
    <col min="6152" max="6152" width="20.6640625" style="32" customWidth="1"/>
    <col min="6153" max="6153" width="17.6640625" style="32" customWidth="1"/>
    <col min="6154" max="6400" width="9.33203125" style="32"/>
    <col min="6401" max="6401" width="6.1640625" style="32" customWidth="1"/>
    <col min="6402" max="6402" width="31" style="32" customWidth="1"/>
    <col min="6403" max="6403" width="16.1640625" style="32" customWidth="1"/>
    <col min="6404" max="6404" width="30.83203125" style="32" customWidth="1"/>
    <col min="6405" max="6405" width="12.83203125" style="32" bestFit="1" customWidth="1"/>
    <col min="6406" max="6406" width="19.83203125" style="32" bestFit="1" customWidth="1"/>
    <col min="6407" max="6407" width="20.83203125" style="32" customWidth="1"/>
    <col min="6408" max="6408" width="20.6640625" style="32" customWidth="1"/>
    <col min="6409" max="6409" width="17.6640625" style="32" customWidth="1"/>
    <col min="6410" max="6656" width="9.33203125" style="32"/>
    <col min="6657" max="6657" width="6.1640625" style="32" customWidth="1"/>
    <col min="6658" max="6658" width="31" style="32" customWidth="1"/>
    <col min="6659" max="6659" width="16.1640625" style="32" customWidth="1"/>
    <col min="6660" max="6660" width="30.83203125" style="32" customWidth="1"/>
    <col min="6661" max="6661" width="12.83203125" style="32" bestFit="1" customWidth="1"/>
    <col min="6662" max="6662" width="19.83203125" style="32" bestFit="1" customWidth="1"/>
    <col min="6663" max="6663" width="20.83203125" style="32" customWidth="1"/>
    <col min="6664" max="6664" width="20.6640625" style="32" customWidth="1"/>
    <col min="6665" max="6665" width="17.6640625" style="32" customWidth="1"/>
    <col min="6666" max="6912" width="9.33203125" style="32"/>
    <col min="6913" max="6913" width="6.1640625" style="32" customWidth="1"/>
    <col min="6914" max="6914" width="31" style="32" customWidth="1"/>
    <col min="6915" max="6915" width="16.1640625" style="32" customWidth="1"/>
    <col min="6916" max="6916" width="30.83203125" style="32" customWidth="1"/>
    <col min="6917" max="6917" width="12.83203125" style="32" bestFit="1" customWidth="1"/>
    <col min="6918" max="6918" width="19.83203125" style="32" bestFit="1" customWidth="1"/>
    <col min="6919" max="6919" width="20.83203125" style="32" customWidth="1"/>
    <col min="6920" max="6920" width="20.6640625" style="32" customWidth="1"/>
    <col min="6921" max="6921" width="17.6640625" style="32" customWidth="1"/>
    <col min="6922" max="7168" width="9.33203125" style="32"/>
    <col min="7169" max="7169" width="6.1640625" style="32" customWidth="1"/>
    <col min="7170" max="7170" width="31" style="32" customWidth="1"/>
    <col min="7171" max="7171" width="16.1640625" style="32" customWidth="1"/>
    <col min="7172" max="7172" width="30.83203125" style="32" customWidth="1"/>
    <col min="7173" max="7173" width="12.83203125" style="32" bestFit="1" customWidth="1"/>
    <col min="7174" max="7174" width="19.83203125" style="32" bestFit="1" customWidth="1"/>
    <col min="7175" max="7175" width="20.83203125" style="32" customWidth="1"/>
    <col min="7176" max="7176" width="20.6640625" style="32" customWidth="1"/>
    <col min="7177" max="7177" width="17.6640625" style="32" customWidth="1"/>
    <col min="7178" max="7424" width="9.33203125" style="32"/>
    <col min="7425" max="7425" width="6.1640625" style="32" customWidth="1"/>
    <col min="7426" max="7426" width="31" style="32" customWidth="1"/>
    <col min="7427" max="7427" width="16.1640625" style="32" customWidth="1"/>
    <col min="7428" max="7428" width="30.83203125" style="32" customWidth="1"/>
    <col min="7429" max="7429" width="12.83203125" style="32" bestFit="1" customWidth="1"/>
    <col min="7430" max="7430" width="19.83203125" style="32" bestFit="1" customWidth="1"/>
    <col min="7431" max="7431" width="20.83203125" style="32" customWidth="1"/>
    <col min="7432" max="7432" width="20.6640625" style="32" customWidth="1"/>
    <col min="7433" max="7433" width="17.6640625" style="32" customWidth="1"/>
    <col min="7434" max="7680" width="9.33203125" style="32"/>
    <col min="7681" max="7681" width="6.1640625" style="32" customWidth="1"/>
    <col min="7682" max="7682" width="31" style="32" customWidth="1"/>
    <col min="7683" max="7683" width="16.1640625" style="32" customWidth="1"/>
    <col min="7684" max="7684" width="30.83203125" style="32" customWidth="1"/>
    <col min="7685" max="7685" width="12.83203125" style="32" bestFit="1" customWidth="1"/>
    <col min="7686" max="7686" width="19.83203125" style="32" bestFit="1" customWidth="1"/>
    <col min="7687" max="7687" width="20.83203125" style="32" customWidth="1"/>
    <col min="7688" max="7688" width="20.6640625" style="32" customWidth="1"/>
    <col min="7689" max="7689" width="17.6640625" style="32" customWidth="1"/>
    <col min="7690" max="7936" width="9.33203125" style="32"/>
    <col min="7937" max="7937" width="6.1640625" style="32" customWidth="1"/>
    <col min="7938" max="7938" width="31" style="32" customWidth="1"/>
    <col min="7939" max="7939" width="16.1640625" style="32" customWidth="1"/>
    <col min="7940" max="7940" width="30.83203125" style="32" customWidth="1"/>
    <col min="7941" max="7941" width="12.83203125" style="32" bestFit="1" customWidth="1"/>
    <col min="7942" max="7942" width="19.83203125" style="32" bestFit="1" customWidth="1"/>
    <col min="7943" max="7943" width="20.83203125" style="32" customWidth="1"/>
    <col min="7944" max="7944" width="20.6640625" style="32" customWidth="1"/>
    <col min="7945" max="7945" width="17.6640625" style="32" customWidth="1"/>
    <col min="7946" max="8192" width="9.33203125" style="32"/>
    <col min="8193" max="8193" width="6.1640625" style="32" customWidth="1"/>
    <col min="8194" max="8194" width="31" style="32" customWidth="1"/>
    <col min="8195" max="8195" width="16.1640625" style="32" customWidth="1"/>
    <col min="8196" max="8196" width="30.83203125" style="32" customWidth="1"/>
    <col min="8197" max="8197" width="12.83203125" style="32" bestFit="1" customWidth="1"/>
    <col min="8198" max="8198" width="19.83203125" style="32" bestFit="1" customWidth="1"/>
    <col min="8199" max="8199" width="20.83203125" style="32" customWidth="1"/>
    <col min="8200" max="8200" width="20.6640625" style="32" customWidth="1"/>
    <col min="8201" max="8201" width="17.6640625" style="32" customWidth="1"/>
    <col min="8202" max="8448" width="9.33203125" style="32"/>
    <col min="8449" max="8449" width="6.1640625" style="32" customWidth="1"/>
    <col min="8450" max="8450" width="31" style="32" customWidth="1"/>
    <col min="8451" max="8451" width="16.1640625" style="32" customWidth="1"/>
    <col min="8452" max="8452" width="30.83203125" style="32" customWidth="1"/>
    <col min="8453" max="8453" width="12.83203125" style="32" bestFit="1" customWidth="1"/>
    <col min="8454" max="8454" width="19.83203125" style="32" bestFit="1" customWidth="1"/>
    <col min="8455" max="8455" width="20.83203125" style="32" customWidth="1"/>
    <col min="8456" max="8456" width="20.6640625" style="32" customWidth="1"/>
    <col min="8457" max="8457" width="17.6640625" style="32" customWidth="1"/>
    <col min="8458" max="8704" width="9.33203125" style="32"/>
    <col min="8705" max="8705" width="6.1640625" style="32" customWidth="1"/>
    <col min="8706" max="8706" width="31" style="32" customWidth="1"/>
    <col min="8707" max="8707" width="16.1640625" style="32" customWidth="1"/>
    <col min="8708" max="8708" width="30.83203125" style="32" customWidth="1"/>
    <col min="8709" max="8709" width="12.83203125" style="32" bestFit="1" customWidth="1"/>
    <col min="8710" max="8710" width="19.83203125" style="32" bestFit="1" customWidth="1"/>
    <col min="8711" max="8711" width="20.83203125" style="32" customWidth="1"/>
    <col min="8712" max="8712" width="20.6640625" style="32" customWidth="1"/>
    <col min="8713" max="8713" width="17.6640625" style="32" customWidth="1"/>
    <col min="8714" max="8960" width="9.33203125" style="32"/>
    <col min="8961" max="8961" width="6.1640625" style="32" customWidth="1"/>
    <col min="8962" max="8962" width="31" style="32" customWidth="1"/>
    <col min="8963" max="8963" width="16.1640625" style="32" customWidth="1"/>
    <col min="8964" max="8964" width="30.83203125" style="32" customWidth="1"/>
    <col min="8965" max="8965" width="12.83203125" style="32" bestFit="1" customWidth="1"/>
    <col min="8966" max="8966" width="19.83203125" style="32" bestFit="1" customWidth="1"/>
    <col min="8967" max="8967" width="20.83203125" style="32" customWidth="1"/>
    <col min="8968" max="8968" width="20.6640625" style="32" customWidth="1"/>
    <col min="8969" max="8969" width="17.6640625" style="32" customWidth="1"/>
    <col min="8970" max="9216" width="9.33203125" style="32"/>
    <col min="9217" max="9217" width="6.1640625" style="32" customWidth="1"/>
    <col min="9218" max="9218" width="31" style="32" customWidth="1"/>
    <col min="9219" max="9219" width="16.1640625" style="32" customWidth="1"/>
    <col min="9220" max="9220" width="30.83203125" style="32" customWidth="1"/>
    <col min="9221" max="9221" width="12.83203125" style="32" bestFit="1" customWidth="1"/>
    <col min="9222" max="9222" width="19.83203125" style="32" bestFit="1" customWidth="1"/>
    <col min="9223" max="9223" width="20.83203125" style="32" customWidth="1"/>
    <col min="9224" max="9224" width="20.6640625" style="32" customWidth="1"/>
    <col min="9225" max="9225" width="17.6640625" style="32" customWidth="1"/>
    <col min="9226" max="9472" width="9.33203125" style="32"/>
    <col min="9473" max="9473" width="6.1640625" style="32" customWidth="1"/>
    <col min="9474" max="9474" width="31" style="32" customWidth="1"/>
    <col min="9475" max="9475" width="16.1640625" style="32" customWidth="1"/>
    <col min="9476" max="9476" width="30.83203125" style="32" customWidth="1"/>
    <col min="9477" max="9477" width="12.83203125" style="32" bestFit="1" customWidth="1"/>
    <col min="9478" max="9478" width="19.83203125" style="32" bestFit="1" customWidth="1"/>
    <col min="9479" max="9479" width="20.83203125" style="32" customWidth="1"/>
    <col min="9480" max="9480" width="20.6640625" style="32" customWidth="1"/>
    <col min="9481" max="9481" width="17.6640625" style="32" customWidth="1"/>
    <col min="9482" max="9728" width="9.33203125" style="32"/>
    <col min="9729" max="9729" width="6.1640625" style="32" customWidth="1"/>
    <col min="9730" max="9730" width="31" style="32" customWidth="1"/>
    <col min="9731" max="9731" width="16.1640625" style="32" customWidth="1"/>
    <col min="9732" max="9732" width="30.83203125" style="32" customWidth="1"/>
    <col min="9733" max="9733" width="12.83203125" style="32" bestFit="1" customWidth="1"/>
    <col min="9734" max="9734" width="19.83203125" style="32" bestFit="1" customWidth="1"/>
    <col min="9735" max="9735" width="20.83203125" style="32" customWidth="1"/>
    <col min="9736" max="9736" width="20.6640625" style="32" customWidth="1"/>
    <col min="9737" max="9737" width="17.6640625" style="32" customWidth="1"/>
    <col min="9738" max="9984" width="9.33203125" style="32"/>
    <col min="9985" max="9985" width="6.1640625" style="32" customWidth="1"/>
    <col min="9986" max="9986" width="31" style="32" customWidth="1"/>
    <col min="9987" max="9987" width="16.1640625" style="32" customWidth="1"/>
    <col min="9988" max="9988" width="30.83203125" style="32" customWidth="1"/>
    <col min="9989" max="9989" width="12.83203125" style="32" bestFit="1" customWidth="1"/>
    <col min="9990" max="9990" width="19.83203125" style="32" bestFit="1" customWidth="1"/>
    <col min="9991" max="9991" width="20.83203125" style="32" customWidth="1"/>
    <col min="9992" max="9992" width="20.6640625" style="32" customWidth="1"/>
    <col min="9993" max="9993" width="17.6640625" style="32" customWidth="1"/>
    <col min="9994" max="10240" width="9.33203125" style="32"/>
    <col min="10241" max="10241" width="6.1640625" style="32" customWidth="1"/>
    <col min="10242" max="10242" width="31" style="32" customWidth="1"/>
    <col min="10243" max="10243" width="16.1640625" style="32" customWidth="1"/>
    <col min="10244" max="10244" width="30.83203125" style="32" customWidth="1"/>
    <col min="10245" max="10245" width="12.83203125" style="32" bestFit="1" customWidth="1"/>
    <col min="10246" max="10246" width="19.83203125" style="32" bestFit="1" customWidth="1"/>
    <col min="10247" max="10247" width="20.83203125" style="32" customWidth="1"/>
    <col min="10248" max="10248" width="20.6640625" style="32" customWidth="1"/>
    <col min="10249" max="10249" width="17.6640625" style="32" customWidth="1"/>
    <col min="10250" max="10496" width="9.33203125" style="32"/>
    <col min="10497" max="10497" width="6.1640625" style="32" customWidth="1"/>
    <col min="10498" max="10498" width="31" style="32" customWidth="1"/>
    <col min="10499" max="10499" width="16.1640625" style="32" customWidth="1"/>
    <col min="10500" max="10500" width="30.83203125" style="32" customWidth="1"/>
    <col min="10501" max="10501" width="12.83203125" style="32" bestFit="1" customWidth="1"/>
    <col min="10502" max="10502" width="19.83203125" style="32" bestFit="1" customWidth="1"/>
    <col min="10503" max="10503" width="20.83203125" style="32" customWidth="1"/>
    <col min="10504" max="10504" width="20.6640625" style="32" customWidth="1"/>
    <col min="10505" max="10505" width="17.6640625" style="32" customWidth="1"/>
    <col min="10506" max="10752" width="9.33203125" style="32"/>
    <col min="10753" max="10753" width="6.1640625" style="32" customWidth="1"/>
    <col min="10754" max="10754" width="31" style="32" customWidth="1"/>
    <col min="10755" max="10755" width="16.1640625" style="32" customWidth="1"/>
    <col min="10756" max="10756" width="30.83203125" style="32" customWidth="1"/>
    <col min="10757" max="10757" width="12.83203125" style="32" bestFit="1" customWidth="1"/>
    <col min="10758" max="10758" width="19.83203125" style="32" bestFit="1" customWidth="1"/>
    <col min="10759" max="10759" width="20.83203125" style="32" customWidth="1"/>
    <col min="10760" max="10760" width="20.6640625" style="32" customWidth="1"/>
    <col min="10761" max="10761" width="17.6640625" style="32" customWidth="1"/>
    <col min="10762" max="11008" width="9.33203125" style="32"/>
    <col min="11009" max="11009" width="6.1640625" style="32" customWidth="1"/>
    <col min="11010" max="11010" width="31" style="32" customWidth="1"/>
    <col min="11011" max="11011" width="16.1640625" style="32" customWidth="1"/>
    <col min="11012" max="11012" width="30.83203125" style="32" customWidth="1"/>
    <col min="11013" max="11013" width="12.83203125" style="32" bestFit="1" customWidth="1"/>
    <col min="11014" max="11014" width="19.83203125" style="32" bestFit="1" customWidth="1"/>
    <col min="11015" max="11015" width="20.83203125" style="32" customWidth="1"/>
    <col min="11016" max="11016" width="20.6640625" style="32" customWidth="1"/>
    <col min="11017" max="11017" width="17.6640625" style="32" customWidth="1"/>
    <col min="11018" max="11264" width="9.33203125" style="32"/>
    <col min="11265" max="11265" width="6.1640625" style="32" customWidth="1"/>
    <col min="11266" max="11266" width="31" style="32" customWidth="1"/>
    <col min="11267" max="11267" width="16.1640625" style="32" customWidth="1"/>
    <col min="11268" max="11268" width="30.83203125" style="32" customWidth="1"/>
    <col min="11269" max="11269" width="12.83203125" style="32" bestFit="1" customWidth="1"/>
    <col min="11270" max="11270" width="19.83203125" style="32" bestFit="1" customWidth="1"/>
    <col min="11271" max="11271" width="20.83203125" style="32" customWidth="1"/>
    <col min="11272" max="11272" width="20.6640625" style="32" customWidth="1"/>
    <col min="11273" max="11273" width="17.6640625" style="32" customWidth="1"/>
    <col min="11274" max="11520" width="9.33203125" style="32"/>
    <col min="11521" max="11521" width="6.1640625" style="32" customWidth="1"/>
    <col min="11522" max="11522" width="31" style="32" customWidth="1"/>
    <col min="11523" max="11523" width="16.1640625" style="32" customWidth="1"/>
    <col min="11524" max="11524" width="30.83203125" style="32" customWidth="1"/>
    <col min="11525" max="11525" width="12.83203125" style="32" bestFit="1" customWidth="1"/>
    <col min="11526" max="11526" width="19.83203125" style="32" bestFit="1" customWidth="1"/>
    <col min="11527" max="11527" width="20.83203125" style="32" customWidth="1"/>
    <col min="11528" max="11528" width="20.6640625" style="32" customWidth="1"/>
    <col min="11529" max="11529" width="17.6640625" style="32" customWidth="1"/>
    <col min="11530" max="11776" width="9.33203125" style="32"/>
    <col min="11777" max="11777" width="6.1640625" style="32" customWidth="1"/>
    <col min="11778" max="11778" width="31" style="32" customWidth="1"/>
    <col min="11779" max="11779" width="16.1640625" style="32" customWidth="1"/>
    <col min="11780" max="11780" width="30.83203125" style="32" customWidth="1"/>
    <col min="11781" max="11781" width="12.83203125" style="32" bestFit="1" customWidth="1"/>
    <col min="11782" max="11782" width="19.83203125" style="32" bestFit="1" customWidth="1"/>
    <col min="11783" max="11783" width="20.83203125" style="32" customWidth="1"/>
    <col min="11784" max="11784" width="20.6640625" style="32" customWidth="1"/>
    <col min="11785" max="11785" width="17.6640625" style="32" customWidth="1"/>
    <col min="11786" max="12032" width="9.33203125" style="32"/>
    <col min="12033" max="12033" width="6.1640625" style="32" customWidth="1"/>
    <col min="12034" max="12034" width="31" style="32" customWidth="1"/>
    <col min="12035" max="12035" width="16.1640625" style="32" customWidth="1"/>
    <col min="12036" max="12036" width="30.83203125" style="32" customWidth="1"/>
    <col min="12037" max="12037" width="12.83203125" style="32" bestFit="1" customWidth="1"/>
    <col min="12038" max="12038" width="19.83203125" style="32" bestFit="1" customWidth="1"/>
    <col min="12039" max="12039" width="20.83203125" style="32" customWidth="1"/>
    <col min="12040" max="12040" width="20.6640625" style="32" customWidth="1"/>
    <col min="12041" max="12041" width="17.6640625" style="32" customWidth="1"/>
    <col min="12042" max="12288" width="9.33203125" style="32"/>
    <col min="12289" max="12289" width="6.1640625" style="32" customWidth="1"/>
    <col min="12290" max="12290" width="31" style="32" customWidth="1"/>
    <col min="12291" max="12291" width="16.1640625" style="32" customWidth="1"/>
    <col min="12292" max="12292" width="30.83203125" style="32" customWidth="1"/>
    <col min="12293" max="12293" width="12.83203125" style="32" bestFit="1" customWidth="1"/>
    <col min="12294" max="12294" width="19.83203125" style="32" bestFit="1" customWidth="1"/>
    <col min="12295" max="12295" width="20.83203125" style="32" customWidth="1"/>
    <col min="12296" max="12296" width="20.6640625" style="32" customWidth="1"/>
    <col min="12297" max="12297" width="17.6640625" style="32" customWidth="1"/>
    <col min="12298" max="12544" width="9.33203125" style="32"/>
    <col min="12545" max="12545" width="6.1640625" style="32" customWidth="1"/>
    <col min="12546" max="12546" width="31" style="32" customWidth="1"/>
    <col min="12547" max="12547" width="16.1640625" style="32" customWidth="1"/>
    <col min="12548" max="12548" width="30.83203125" style="32" customWidth="1"/>
    <col min="12549" max="12549" width="12.83203125" style="32" bestFit="1" customWidth="1"/>
    <col min="12550" max="12550" width="19.83203125" style="32" bestFit="1" customWidth="1"/>
    <col min="12551" max="12551" width="20.83203125" style="32" customWidth="1"/>
    <col min="12552" max="12552" width="20.6640625" style="32" customWidth="1"/>
    <col min="12553" max="12553" width="17.6640625" style="32" customWidth="1"/>
    <col min="12554" max="12800" width="9.33203125" style="32"/>
    <col min="12801" max="12801" width="6.1640625" style="32" customWidth="1"/>
    <col min="12802" max="12802" width="31" style="32" customWidth="1"/>
    <col min="12803" max="12803" width="16.1640625" style="32" customWidth="1"/>
    <col min="12804" max="12804" width="30.83203125" style="32" customWidth="1"/>
    <col min="12805" max="12805" width="12.83203125" style="32" bestFit="1" customWidth="1"/>
    <col min="12806" max="12806" width="19.83203125" style="32" bestFit="1" customWidth="1"/>
    <col min="12807" max="12807" width="20.83203125" style="32" customWidth="1"/>
    <col min="12808" max="12808" width="20.6640625" style="32" customWidth="1"/>
    <col min="12809" max="12809" width="17.6640625" style="32" customWidth="1"/>
    <col min="12810" max="13056" width="9.33203125" style="32"/>
    <col min="13057" max="13057" width="6.1640625" style="32" customWidth="1"/>
    <col min="13058" max="13058" width="31" style="32" customWidth="1"/>
    <col min="13059" max="13059" width="16.1640625" style="32" customWidth="1"/>
    <col min="13060" max="13060" width="30.83203125" style="32" customWidth="1"/>
    <col min="13061" max="13061" width="12.83203125" style="32" bestFit="1" customWidth="1"/>
    <col min="13062" max="13062" width="19.83203125" style="32" bestFit="1" customWidth="1"/>
    <col min="13063" max="13063" width="20.83203125" style="32" customWidth="1"/>
    <col min="13064" max="13064" width="20.6640625" style="32" customWidth="1"/>
    <col min="13065" max="13065" width="17.6640625" style="32" customWidth="1"/>
    <col min="13066" max="13312" width="9.33203125" style="32"/>
    <col min="13313" max="13313" width="6.1640625" style="32" customWidth="1"/>
    <col min="13314" max="13314" width="31" style="32" customWidth="1"/>
    <col min="13315" max="13315" width="16.1640625" style="32" customWidth="1"/>
    <col min="13316" max="13316" width="30.83203125" style="32" customWidth="1"/>
    <col min="13317" max="13317" width="12.83203125" style="32" bestFit="1" customWidth="1"/>
    <col min="13318" max="13318" width="19.83203125" style="32" bestFit="1" customWidth="1"/>
    <col min="13319" max="13319" width="20.83203125" style="32" customWidth="1"/>
    <col min="13320" max="13320" width="20.6640625" style="32" customWidth="1"/>
    <col min="13321" max="13321" width="17.6640625" style="32" customWidth="1"/>
    <col min="13322" max="13568" width="9.33203125" style="32"/>
    <col min="13569" max="13569" width="6.1640625" style="32" customWidth="1"/>
    <col min="13570" max="13570" width="31" style="32" customWidth="1"/>
    <col min="13571" max="13571" width="16.1640625" style="32" customWidth="1"/>
    <col min="13572" max="13572" width="30.83203125" style="32" customWidth="1"/>
    <col min="13573" max="13573" width="12.83203125" style="32" bestFit="1" customWidth="1"/>
    <col min="13574" max="13574" width="19.83203125" style="32" bestFit="1" customWidth="1"/>
    <col min="13575" max="13575" width="20.83203125" style="32" customWidth="1"/>
    <col min="13576" max="13576" width="20.6640625" style="32" customWidth="1"/>
    <col min="13577" max="13577" width="17.6640625" style="32" customWidth="1"/>
    <col min="13578" max="13824" width="9.33203125" style="32"/>
    <col min="13825" max="13825" width="6.1640625" style="32" customWidth="1"/>
    <col min="13826" max="13826" width="31" style="32" customWidth="1"/>
    <col min="13827" max="13827" width="16.1640625" style="32" customWidth="1"/>
    <col min="13828" max="13828" width="30.83203125" style="32" customWidth="1"/>
    <col min="13829" max="13829" width="12.83203125" style="32" bestFit="1" customWidth="1"/>
    <col min="13830" max="13830" width="19.83203125" style="32" bestFit="1" customWidth="1"/>
    <col min="13831" max="13831" width="20.83203125" style="32" customWidth="1"/>
    <col min="13832" max="13832" width="20.6640625" style="32" customWidth="1"/>
    <col min="13833" max="13833" width="17.6640625" style="32" customWidth="1"/>
    <col min="13834" max="14080" width="9.33203125" style="32"/>
    <col min="14081" max="14081" width="6.1640625" style="32" customWidth="1"/>
    <col min="14082" max="14082" width="31" style="32" customWidth="1"/>
    <col min="14083" max="14083" width="16.1640625" style="32" customWidth="1"/>
    <col min="14084" max="14084" width="30.83203125" style="32" customWidth="1"/>
    <col min="14085" max="14085" width="12.83203125" style="32" bestFit="1" customWidth="1"/>
    <col min="14086" max="14086" width="19.83203125" style="32" bestFit="1" customWidth="1"/>
    <col min="14087" max="14087" width="20.83203125" style="32" customWidth="1"/>
    <col min="14088" max="14088" width="20.6640625" style="32" customWidth="1"/>
    <col min="14089" max="14089" width="17.6640625" style="32" customWidth="1"/>
    <col min="14090" max="14336" width="9.33203125" style="32"/>
    <col min="14337" max="14337" width="6.1640625" style="32" customWidth="1"/>
    <col min="14338" max="14338" width="31" style="32" customWidth="1"/>
    <col min="14339" max="14339" width="16.1640625" style="32" customWidth="1"/>
    <col min="14340" max="14340" width="30.83203125" style="32" customWidth="1"/>
    <col min="14341" max="14341" width="12.83203125" style="32" bestFit="1" customWidth="1"/>
    <col min="14342" max="14342" width="19.83203125" style="32" bestFit="1" customWidth="1"/>
    <col min="14343" max="14343" width="20.83203125" style="32" customWidth="1"/>
    <col min="14344" max="14344" width="20.6640625" style="32" customWidth="1"/>
    <col min="14345" max="14345" width="17.6640625" style="32" customWidth="1"/>
    <col min="14346" max="14592" width="9.33203125" style="32"/>
    <col min="14593" max="14593" width="6.1640625" style="32" customWidth="1"/>
    <col min="14594" max="14594" width="31" style="32" customWidth="1"/>
    <col min="14595" max="14595" width="16.1640625" style="32" customWidth="1"/>
    <col min="14596" max="14596" width="30.83203125" style="32" customWidth="1"/>
    <col min="14597" max="14597" width="12.83203125" style="32" bestFit="1" customWidth="1"/>
    <col min="14598" max="14598" width="19.83203125" style="32" bestFit="1" customWidth="1"/>
    <col min="14599" max="14599" width="20.83203125" style="32" customWidth="1"/>
    <col min="14600" max="14600" width="20.6640625" style="32" customWidth="1"/>
    <col min="14601" max="14601" width="17.6640625" style="32" customWidth="1"/>
    <col min="14602" max="14848" width="9.33203125" style="32"/>
    <col min="14849" max="14849" width="6.1640625" style="32" customWidth="1"/>
    <col min="14850" max="14850" width="31" style="32" customWidth="1"/>
    <col min="14851" max="14851" width="16.1640625" style="32" customWidth="1"/>
    <col min="14852" max="14852" width="30.83203125" style="32" customWidth="1"/>
    <col min="14853" max="14853" width="12.83203125" style="32" bestFit="1" customWidth="1"/>
    <col min="14854" max="14854" width="19.83203125" style="32" bestFit="1" customWidth="1"/>
    <col min="14855" max="14855" width="20.83203125" style="32" customWidth="1"/>
    <col min="14856" max="14856" width="20.6640625" style="32" customWidth="1"/>
    <col min="14857" max="14857" width="17.6640625" style="32" customWidth="1"/>
    <col min="14858" max="15104" width="9.33203125" style="32"/>
    <col min="15105" max="15105" width="6.1640625" style="32" customWidth="1"/>
    <col min="15106" max="15106" width="31" style="32" customWidth="1"/>
    <col min="15107" max="15107" width="16.1640625" style="32" customWidth="1"/>
    <col min="15108" max="15108" width="30.83203125" style="32" customWidth="1"/>
    <col min="15109" max="15109" width="12.83203125" style="32" bestFit="1" customWidth="1"/>
    <col min="15110" max="15110" width="19.83203125" style="32" bestFit="1" customWidth="1"/>
    <col min="15111" max="15111" width="20.83203125" style="32" customWidth="1"/>
    <col min="15112" max="15112" width="20.6640625" style="32" customWidth="1"/>
    <col min="15113" max="15113" width="17.6640625" style="32" customWidth="1"/>
    <col min="15114" max="15360" width="9.33203125" style="32"/>
    <col min="15361" max="15361" width="6.1640625" style="32" customWidth="1"/>
    <col min="15362" max="15362" width="31" style="32" customWidth="1"/>
    <col min="15363" max="15363" width="16.1640625" style="32" customWidth="1"/>
    <col min="15364" max="15364" width="30.83203125" style="32" customWidth="1"/>
    <col min="15365" max="15365" width="12.83203125" style="32" bestFit="1" customWidth="1"/>
    <col min="15366" max="15366" width="19.83203125" style="32" bestFit="1" customWidth="1"/>
    <col min="15367" max="15367" width="20.83203125" style="32" customWidth="1"/>
    <col min="15368" max="15368" width="20.6640625" style="32" customWidth="1"/>
    <col min="15369" max="15369" width="17.6640625" style="32" customWidth="1"/>
    <col min="15370" max="15616" width="9.33203125" style="32"/>
    <col min="15617" max="15617" width="6.1640625" style="32" customWidth="1"/>
    <col min="15618" max="15618" width="31" style="32" customWidth="1"/>
    <col min="15619" max="15619" width="16.1640625" style="32" customWidth="1"/>
    <col min="15620" max="15620" width="30.83203125" style="32" customWidth="1"/>
    <col min="15621" max="15621" width="12.83203125" style="32" bestFit="1" customWidth="1"/>
    <col min="15622" max="15622" width="19.83203125" style="32" bestFit="1" customWidth="1"/>
    <col min="15623" max="15623" width="20.83203125" style="32" customWidth="1"/>
    <col min="15624" max="15624" width="20.6640625" style="32" customWidth="1"/>
    <col min="15625" max="15625" width="17.6640625" style="32" customWidth="1"/>
    <col min="15626" max="15872" width="9.33203125" style="32"/>
    <col min="15873" max="15873" width="6.1640625" style="32" customWidth="1"/>
    <col min="15874" max="15874" width="31" style="32" customWidth="1"/>
    <col min="15875" max="15875" width="16.1640625" style="32" customWidth="1"/>
    <col min="15876" max="15876" width="30.83203125" style="32" customWidth="1"/>
    <col min="15877" max="15877" width="12.83203125" style="32" bestFit="1" customWidth="1"/>
    <col min="15878" max="15878" width="19.83203125" style="32" bestFit="1" customWidth="1"/>
    <col min="15879" max="15879" width="20.83203125" style="32" customWidth="1"/>
    <col min="15880" max="15880" width="20.6640625" style="32" customWidth="1"/>
    <col min="15881" max="15881" width="17.6640625" style="32" customWidth="1"/>
    <col min="15882" max="16128" width="9.33203125" style="32"/>
    <col min="16129" max="16129" width="6.1640625" style="32" customWidth="1"/>
    <col min="16130" max="16130" width="31" style="32" customWidth="1"/>
    <col min="16131" max="16131" width="16.1640625" style="32" customWidth="1"/>
    <col min="16132" max="16132" width="30.83203125" style="32" customWidth="1"/>
    <col min="16133" max="16133" width="12.83203125" style="32" bestFit="1" customWidth="1"/>
    <col min="16134" max="16134" width="19.83203125" style="32" bestFit="1" customWidth="1"/>
    <col min="16135" max="16135" width="20.83203125" style="32" customWidth="1"/>
    <col min="16136" max="16136" width="20.6640625" style="32" customWidth="1"/>
    <col min="16137" max="16137" width="17.6640625" style="32" customWidth="1"/>
    <col min="16138" max="16384" width="9.33203125" style="32"/>
  </cols>
  <sheetData>
    <row r="1" spans="1:9" ht="16.5">
      <c r="A1" s="756" t="s">
        <v>308</v>
      </c>
      <c r="B1" s="756"/>
      <c r="C1" s="756"/>
      <c r="D1" s="756"/>
      <c r="E1" s="756"/>
      <c r="F1" s="756"/>
      <c r="G1" s="756"/>
      <c r="H1" s="756"/>
      <c r="I1" s="756"/>
    </row>
    <row r="2" spans="1:9" ht="16.5">
      <c r="A2" s="756" t="s">
        <v>2696</v>
      </c>
      <c r="B2" s="756"/>
      <c r="C2" s="756"/>
      <c r="D2" s="756"/>
      <c r="E2" s="756"/>
      <c r="F2" s="756"/>
      <c r="G2" s="756"/>
      <c r="H2" s="756"/>
      <c r="I2" s="756"/>
    </row>
    <row r="3" spans="1:9">
      <c r="A3" s="757" t="s">
        <v>2697</v>
      </c>
      <c r="B3" s="758"/>
      <c r="C3" s="758"/>
      <c r="D3" s="758"/>
      <c r="E3" s="758"/>
      <c r="F3" s="758"/>
      <c r="G3" s="758"/>
      <c r="H3" s="758"/>
      <c r="I3" s="758"/>
    </row>
    <row r="4" spans="1:9" ht="9" customHeight="1">
      <c r="A4" s="33"/>
      <c r="B4" s="33"/>
      <c r="C4" s="33"/>
      <c r="D4" s="33"/>
      <c r="E4" s="33"/>
      <c r="F4" s="33"/>
      <c r="G4" s="33"/>
      <c r="H4" s="33"/>
      <c r="I4" s="33"/>
    </row>
    <row r="5" spans="1:9" ht="47.25" customHeight="1">
      <c r="A5" s="759" t="s">
        <v>0</v>
      </c>
      <c r="B5" s="759" t="s">
        <v>2367</v>
      </c>
      <c r="C5" s="760" t="s">
        <v>2368</v>
      </c>
      <c r="D5" s="760" t="s">
        <v>2369</v>
      </c>
      <c r="E5" s="760" t="s">
        <v>2370</v>
      </c>
      <c r="F5" s="754" t="s">
        <v>2371</v>
      </c>
      <c r="G5" s="754" t="s">
        <v>2372</v>
      </c>
      <c r="H5" s="754" t="s">
        <v>2373</v>
      </c>
      <c r="I5" s="754" t="s">
        <v>2374</v>
      </c>
    </row>
    <row r="6" spans="1:9">
      <c r="A6" s="759"/>
      <c r="B6" s="759"/>
      <c r="C6" s="759"/>
      <c r="D6" s="759"/>
      <c r="E6" s="759"/>
      <c r="F6" s="755"/>
      <c r="G6" s="755"/>
      <c r="H6" s="755"/>
      <c r="I6" s="755"/>
    </row>
    <row r="7" spans="1:9">
      <c r="A7" s="15" t="s">
        <v>16</v>
      </c>
      <c r="B7" s="16" t="s">
        <v>2375</v>
      </c>
      <c r="C7" s="34"/>
      <c r="D7" s="35"/>
      <c r="E7" s="13"/>
      <c r="F7" s="13"/>
      <c r="G7" s="13"/>
      <c r="H7" s="13"/>
      <c r="I7" s="13"/>
    </row>
    <row r="8" spans="1:9" ht="47.25">
      <c r="A8" s="36">
        <v>1</v>
      </c>
      <c r="B8" s="37" t="s">
        <v>2166</v>
      </c>
      <c r="C8" s="38" t="s">
        <v>2376</v>
      </c>
      <c r="D8" s="39" t="s">
        <v>2377</v>
      </c>
      <c r="E8" s="36" t="s">
        <v>2378</v>
      </c>
      <c r="F8" s="37" t="s">
        <v>2379</v>
      </c>
      <c r="G8" s="40" t="s">
        <v>2380</v>
      </c>
      <c r="H8" s="22" t="s">
        <v>2381</v>
      </c>
      <c r="I8" s="36" t="s">
        <v>2382</v>
      </c>
    </row>
    <row r="9" spans="1:9" ht="78.75">
      <c r="A9" s="41">
        <v>2</v>
      </c>
      <c r="B9" s="42" t="s">
        <v>2167</v>
      </c>
      <c r="C9" s="43" t="s">
        <v>2383</v>
      </c>
      <c r="D9" s="43" t="s">
        <v>2377</v>
      </c>
      <c r="E9" s="41" t="s">
        <v>2378</v>
      </c>
      <c r="F9" s="42" t="s">
        <v>2384</v>
      </c>
      <c r="G9" s="21" t="s">
        <v>2385</v>
      </c>
      <c r="H9" s="44" t="s">
        <v>2386</v>
      </c>
      <c r="I9" s="41" t="s">
        <v>2382</v>
      </c>
    </row>
    <row r="10" spans="1:9" ht="47.25">
      <c r="A10" s="41">
        <v>3</v>
      </c>
      <c r="B10" s="42" t="s">
        <v>2387</v>
      </c>
      <c r="C10" s="45" t="s">
        <v>2388</v>
      </c>
      <c r="D10" s="43" t="s">
        <v>2377</v>
      </c>
      <c r="E10" s="41" t="s">
        <v>2389</v>
      </c>
      <c r="F10" s="42" t="s">
        <v>2390</v>
      </c>
      <c r="G10" s="21" t="s">
        <v>2391</v>
      </c>
      <c r="H10" s="21" t="s">
        <v>2392</v>
      </c>
      <c r="I10" s="41" t="s">
        <v>2382</v>
      </c>
    </row>
    <row r="11" spans="1:9" ht="31.5">
      <c r="A11" s="41">
        <v>4</v>
      </c>
      <c r="B11" s="23" t="s">
        <v>2393</v>
      </c>
      <c r="C11" s="45" t="s">
        <v>2388</v>
      </c>
      <c r="D11" s="43" t="s">
        <v>2377</v>
      </c>
      <c r="E11" s="41" t="s">
        <v>2378</v>
      </c>
      <c r="F11" s="42" t="s">
        <v>2394</v>
      </c>
      <c r="G11" s="41" t="s">
        <v>2395</v>
      </c>
      <c r="H11" s="41"/>
      <c r="I11" s="41" t="s">
        <v>2382</v>
      </c>
    </row>
    <row r="12" spans="1:9">
      <c r="A12" s="41">
        <v>5</v>
      </c>
      <c r="B12" s="42" t="s">
        <v>2396</v>
      </c>
      <c r="C12" s="45" t="s">
        <v>2397</v>
      </c>
      <c r="D12" s="43" t="s">
        <v>2398</v>
      </c>
      <c r="E12" s="41" t="s">
        <v>2378</v>
      </c>
      <c r="F12" s="42" t="s">
        <v>2399</v>
      </c>
      <c r="G12" s="41" t="s">
        <v>2395</v>
      </c>
      <c r="H12" s="46"/>
      <c r="I12" s="41" t="s">
        <v>2382</v>
      </c>
    </row>
    <row r="13" spans="1:9">
      <c r="A13" s="41">
        <v>6</v>
      </c>
      <c r="B13" s="42" t="s">
        <v>2400</v>
      </c>
      <c r="C13" s="43" t="s">
        <v>2397</v>
      </c>
      <c r="D13" s="43" t="s">
        <v>2398</v>
      </c>
      <c r="E13" s="41" t="s">
        <v>2378</v>
      </c>
      <c r="F13" s="42" t="s">
        <v>2401</v>
      </c>
      <c r="G13" s="21" t="s">
        <v>2395</v>
      </c>
      <c r="H13" s="41"/>
      <c r="I13" s="41" t="s">
        <v>2382</v>
      </c>
    </row>
    <row r="14" spans="1:9">
      <c r="A14" s="41">
        <v>7</v>
      </c>
      <c r="B14" s="42" t="s">
        <v>2402</v>
      </c>
      <c r="C14" s="43" t="s">
        <v>2397</v>
      </c>
      <c r="D14" s="43" t="s">
        <v>2398</v>
      </c>
      <c r="E14" s="41" t="s">
        <v>2378</v>
      </c>
      <c r="F14" s="42" t="s">
        <v>2403</v>
      </c>
      <c r="G14" s="21" t="s">
        <v>2395</v>
      </c>
      <c r="H14" s="41"/>
      <c r="I14" s="41" t="s">
        <v>2382</v>
      </c>
    </row>
    <row r="15" spans="1:9">
      <c r="A15" s="41">
        <v>8</v>
      </c>
      <c r="B15" s="42" t="s">
        <v>2404</v>
      </c>
      <c r="C15" s="43" t="s">
        <v>2405</v>
      </c>
      <c r="D15" s="43" t="s">
        <v>2398</v>
      </c>
      <c r="E15" s="41" t="s">
        <v>2378</v>
      </c>
      <c r="F15" s="42" t="s">
        <v>2406</v>
      </c>
      <c r="G15" s="21" t="s">
        <v>2395</v>
      </c>
      <c r="H15" s="41"/>
      <c r="I15" s="41" t="s">
        <v>2382</v>
      </c>
    </row>
    <row r="16" spans="1:9">
      <c r="A16" s="41">
        <v>9</v>
      </c>
      <c r="B16" s="42" t="s">
        <v>2407</v>
      </c>
      <c r="C16" s="43" t="s">
        <v>2408</v>
      </c>
      <c r="D16" s="43" t="s">
        <v>2398</v>
      </c>
      <c r="E16" s="41" t="s">
        <v>2378</v>
      </c>
      <c r="F16" s="42" t="s">
        <v>2406</v>
      </c>
      <c r="G16" s="21" t="s">
        <v>2395</v>
      </c>
      <c r="H16" s="41"/>
      <c r="I16" s="41" t="s">
        <v>2382</v>
      </c>
    </row>
    <row r="17" spans="1:9">
      <c r="A17" s="41">
        <v>9</v>
      </c>
      <c r="B17" s="42" t="s">
        <v>2409</v>
      </c>
      <c r="C17" s="43" t="s">
        <v>2408</v>
      </c>
      <c r="D17" s="43" t="s">
        <v>2398</v>
      </c>
      <c r="E17" s="41" t="s">
        <v>2378</v>
      </c>
      <c r="F17" s="42" t="s">
        <v>2410</v>
      </c>
      <c r="G17" s="21" t="s">
        <v>2395</v>
      </c>
      <c r="H17" s="41"/>
      <c r="I17" s="41" t="s">
        <v>2382</v>
      </c>
    </row>
    <row r="18" spans="1:9">
      <c r="A18" s="41">
        <v>10</v>
      </c>
      <c r="B18" s="42" t="s">
        <v>2411</v>
      </c>
      <c r="C18" s="43" t="s">
        <v>2408</v>
      </c>
      <c r="D18" s="43" t="s">
        <v>2398</v>
      </c>
      <c r="E18" s="41" t="s">
        <v>2378</v>
      </c>
      <c r="F18" s="42" t="s">
        <v>2412</v>
      </c>
      <c r="G18" s="41" t="s">
        <v>2395</v>
      </c>
      <c r="H18" s="41"/>
      <c r="I18" s="41" t="s">
        <v>2382</v>
      </c>
    </row>
    <row r="19" spans="1:9">
      <c r="A19" s="41">
        <v>11</v>
      </c>
      <c r="B19" s="42" t="s">
        <v>2413</v>
      </c>
      <c r="C19" s="43" t="s">
        <v>2408</v>
      </c>
      <c r="D19" s="43" t="s">
        <v>2398</v>
      </c>
      <c r="E19" s="41" t="s">
        <v>2378</v>
      </c>
      <c r="F19" s="42" t="s">
        <v>2414</v>
      </c>
      <c r="G19" s="41" t="s">
        <v>2395</v>
      </c>
      <c r="H19" s="46"/>
      <c r="I19" s="41" t="s">
        <v>2382</v>
      </c>
    </row>
    <row r="20" spans="1:9">
      <c r="A20" s="41">
        <v>12</v>
      </c>
      <c r="B20" s="42" t="s">
        <v>2415</v>
      </c>
      <c r="C20" s="43" t="s">
        <v>2408</v>
      </c>
      <c r="D20" s="43" t="s">
        <v>2398</v>
      </c>
      <c r="E20" s="41" t="s">
        <v>2378</v>
      </c>
      <c r="F20" s="42" t="s">
        <v>2416</v>
      </c>
      <c r="G20" s="41" t="s">
        <v>2395</v>
      </c>
      <c r="H20" s="41"/>
      <c r="I20" s="41" t="s">
        <v>2382</v>
      </c>
    </row>
    <row r="21" spans="1:9">
      <c r="A21" s="41">
        <v>13</v>
      </c>
      <c r="B21" s="42" t="s">
        <v>2417</v>
      </c>
      <c r="C21" s="43" t="s">
        <v>2408</v>
      </c>
      <c r="D21" s="43" t="s">
        <v>2398</v>
      </c>
      <c r="E21" s="41" t="s">
        <v>2378</v>
      </c>
      <c r="F21" s="42" t="s">
        <v>2418</v>
      </c>
      <c r="G21" s="41" t="s">
        <v>2395</v>
      </c>
      <c r="H21" s="41"/>
      <c r="I21" s="41" t="s">
        <v>2382</v>
      </c>
    </row>
    <row r="22" spans="1:9">
      <c r="A22" s="41"/>
      <c r="B22" s="42" t="s">
        <v>2419</v>
      </c>
      <c r="C22" s="43" t="s">
        <v>2420</v>
      </c>
      <c r="D22" s="43" t="s">
        <v>2398</v>
      </c>
      <c r="E22" s="41" t="s">
        <v>2378</v>
      </c>
      <c r="F22" s="42" t="s">
        <v>2421</v>
      </c>
      <c r="G22" s="41" t="s">
        <v>2395</v>
      </c>
      <c r="H22" s="41"/>
      <c r="I22" s="41" t="s">
        <v>2382</v>
      </c>
    </row>
    <row r="23" spans="1:9">
      <c r="A23" s="41">
        <v>14</v>
      </c>
      <c r="B23" s="42" t="s">
        <v>2422</v>
      </c>
      <c r="C23" s="43" t="s">
        <v>2420</v>
      </c>
      <c r="D23" s="43" t="s">
        <v>2398</v>
      </c>
      <c r="E23" s="41" t="s">
        <v>2378</v>
      </c>
      <c r="F23" s="42" t="s">
        <v>2423</v>
      </c>
      <c r="G23" s="41" t="s">
        <v>2395</v>
      </c>
      <c r="H23" s="41"/>
      <c r="I23" s="41" t="s">
        <v>2382</v>
      </c>
    </row>
    <row r="24" spans="1:9" ht="63">
      <c r="A24" s="41">
        <v>15</v>
      </c>
      <c r="B24" s="42" t="s">
        <v>2424</v>
      </c>
      <c r="C24" s="43" t="s">
        <v>2383</v>
      </c>
      <c r="D24" s="47" t="s">
        <v>2425</v>
      </c>
      <c r="E24" s="41" t="s">
        <v>2378</v>
      </c>
      <c r="F24" s="42" t="s">
        <v>2426</v>
      </c>
      <c r="G24" s="40" t="s">
        <v>2427</v>
      </c>
      <c r="H24" s="21" t="s">
        <v>2428</v>
      </c>
      <c r="I24" s="41" t="s">
        <v>2382</v>
      </c>
    </row>
    <row r="25" spans="1:9">
      <c r="A25" s="41">
        <v>16</v>
      </c>
      <c r="B25" s="42" t="s">
        <v>2429</v>
      </c>
      <c r="C25" s="43" t="s">
        <v>2383</v>
      </c>
      <c r="D25" s="47" t="s">
        <v>2425</v>
      </c>
      <c r="E25" s="41" t="s">
        <v>2378</v>
      </c>
      <c r="F25" s="42" t="s">
        <v>2430</v>
      </c>
      <c r="G25" s="41" t="s">
        <v>2395</v>
      </c>
      <c r="H25" s="48"/>
      <c r="I25" s="41" t="s">
        <v>2382</v>
      </c>
    </row>
    <row r="26" spans="1:9">
      <c r="A26" s="41">
        <v>17</v>
      </c>
      <c r="B26" s="42" t="s">
        <v>2431</v>
      </c>
      <c r="C26" s="43" t="s">
        <v>2432</v>
      </c>
      <c r="D26" s="43" t="s">
        <v>2433</v>
      </c>
      <c r="E26" s="41" t="s">
        <v>2378</v>
      </c>
      <c r="F26" s="42" t="s">
        <v>2434</v>
      </c>
      <c r="G26" s="41" t="s">
        <v>2395</v>
      </c>
      <c r="H26" s="41"/>
      <c r="I26" s="41" t="s">
        <v>2382</v>
      </c>
    </row>
    <row r="27" spans="1:9">
      <c r="A27" s="41">
        <v>18</v>
      </c>
      <c r="B27" s="42" t="s">
        <v>2435</v>
      </c>
      <c r="C27" s="43" t="s">
        <v>2432</v>
      </c>
      <c r="D27" s="43" t="s">
        <v>2433</v>
      </c>
      <c r="E27" s="41" t="s">
        <v>2378</v>
      </c>
      <c r="F27" s="42" t="s">
        <v>2436</v>
      </c>
      <c r="G27" s="41" t="s">
        <v>2395</v>
      </c>
      <c r="H27" s="41"/>
      <c r="I27" s="41" t="s">
        <v>2382</v>
      </c>
    </row>
    <row r="28" spans="1:9">
      <c r="A28" s="41">
        <v>19</v>
      </c>
      <c r="B28" s="42" t="s">
        <v>2437</v>
      </c>
      <c r="C28" s="43" t="s">
        <v>2438</v>
      </c>
      <c r="D28" s="43" t="s">
        <v>2439</v>
      </c>
      <c r="E28" s="41" t="s">
        <v>2378</v>
      </c>
      <c r="F28" s="42" t="s">
        <v>2440</v>
      </c>
      <c r="G28" s="41" t="s">
        <v>2395</v>
      </c>
      <c r="H28" s="41"/>
      <c r="I28" s="41" t="s">
        <v>2382</v>
      </c>
    </row>
    <row r="29" spans="1:9">
      <c r="A29" s="41">
        <v>20</v>
      </c>
      <c r="B29" s="42" t="s">
        <v>2441</v>
      </c>
      <c r="C29" s="43" t="s">
        <v>2438</v>
      </c>
      <c r="D29" s="43" t="s">
        <v>2439</v>
      </c>
      <c r="E29" s="41" t="s">
        <v>2378</v>
      </c>
      <c r="F29" s="42" t="s">
        <v>2406</v>
      </c>
      <c r="G29" s="41" t="s">
        <v>2395</v>
      </c>
      <c r="H29" s="41"/>
      <c r="I29" s="41" t="s">
        <v>2382</v>
      </c>
    </row>
    <row r="30" spans="1:9">
      <c r="A30" s="41">
        <v>21</v>
      </c>
      <c r="B30" s="42" t="s">
        <v>2442</v>
      </c>
      <c r="C30" s="43" t="s">
        <v>2438</v>
      </c>
      <c r="D30" s="43" t="s">
        <v>2439</v>
      </c>
      <c r="E30" s="41" t="s">
        <v>2378</v>
      </c>
      <c r="F30" s="42" t="s">
        <v>2443</v>
      </c>
      <c r="G30" s="41" t="s">
        <v>2395</v>
      </c>
      <c r="H30" s="41"/>
      <c r="I30" s="41" t="s">
        <v>2382</v>
      </c>
    </row>
    <row r="31" spans="1:9">
      <c r="A31" s="41">
        <v>22</v>
      </c>
      <c r="B31" s="42" t="s">
        <v>2444</v>
      </c>
      <c r="C31" s="43" t="s">
        <v>2438</v>
      </c>
      <c r="D31" s="43" t="s">
        <v>2439</v>
      </c>
      <c r="E31" s="41" t="s">
        <v>2378</v>
      </c>
      <c r="F31" s="42" t="s">
        <v>2445</v>
      </c>
      <c r="G31" s="41" t="s">
        <v>2395</v>
      </c>
      <c r="H31" s="41"/>
      <c r="I31" s="41" t="s">
        <v>2382</v>
      </c>
    </row>
    <row r="32" spans="1:9">
      <c r="A32" s="41">
        <v>23</v>
      </c>
      <c r="B32" s="42" t="s">
        <v>2446</v>
      </c>
      <c r="C32" s="43" t="s">
        <v>2438</v>
      </c>
      <c r="D32" s="43" t="s">
        <v>2439</v>
      </c>
      <c r="E32" s="41" t="s">
        <v>2378</v>
      </c>
      <c r="F32" s="42" t="s">
        <v>2406</v>
      </c>
      <c r="G32" s="41" t="s">
        <v>2395</v>
      </c>
      <c r="H32" s="41"/>
      <c r="I32" s="41" t="s">
        <v>2382</v>
      </c>
    </row>
    <row r="33" spans="1:9" ht="60">
      <c r="A33" s="41">
        <v>24</v>
      </c>
      <c r="B33" s="42" t="s">
        <v>2447</v>
      </c>
      <c r="C33" s="45" t="s">
        <v>2448</v>
      </c>
      <c r="D33" s="49" t="s">
        <v>2449</v>
      </c>
      <c r="E33" s="41" t="s">
        <v>2378</v>
      </c>
      <c r="F33" s="42" t="s">
        <v>2450</v>
      </c>
      <c r="G33" s="24" t="s">
        <v>2451</v>
      </c>
      <c r="H33" s="41"/>
      <c r="I33" s="41" t="s">
        <v>2382</v>
      </c>
    </row>
    <row r="34" spans="1:9" ht="47.25">
      <c r="A34" s="41">
        <v>25</v>
      </c>
      <c r="B34" s="42" t="s">
        <v>2452</v>
      </c>
      <c r="C34" s="43" t="s">
        <v>2448</v>
      </c>
      <c r="D34" s="47" t="s">
        <v>2449</v>
      </c>
      <c r="E34" s="41" t="s">
        <v>2378</v>
      </c>
      <c r="F34" s="42" t="s">
        <v>2453</v>
      </c>
      <c r="G34" s="21" t="s">
        <v>2454</v>
      </c>
      <c r="H34" s="41" t="s">
        <v>1274</v>
      </c>
      <c r="I34" s="41" t="s">
        <v>2382</v>
      </c>
    </row>
    <row r="35" spans="1:9">
      <c r="A35" s="41">
        <v>26</v>
      </c>
      <c r="B35" s="42" t="s">
        <v>2455</v>
      </c>
      <c r="C35" s="45" t="s">
        <v>2448</v>
      </c>
      <c r="D35" s="49" t="s">
        <v>2449</v>
      </c>
      <c r="E35" s="41" t="s">
        <v>2378</v>
      </c>
      <c r="F35" s="42" t="s">
        <v>2453</v>
      </c>
      <c r="G35" s="50" t="s">
        <v>2456</v>
      </c>
      <c r="H35" s="41"/>
      <c r="I35" s="41" t="s">
        <v>2382</v>
      </c>
    </row>
    <row r="36" spans="1:9" ht="150">
      <c r="A36" s="41">
        <v>27</v>
      </c>
      <c r="B36" s="42" t="s">
        <v>2457</v>
      </c>
      <c r="C36" s="43" t="s">
        <v>2448</v>
      </c>
      <c r="D36" s="47" t="s">
        <v>2449</v>
      </c>
      <c r="E36" s="41" t="s">
        <v>2458</v>
      </c>
      <c r="F36" s="42" t="s">
        <v>2459</v>
      </c>
      <c r="G36" s="51" t="s">
        <v>2460</v>
      </c>
      <c r="H36" s="41" t="s">
        <v>2461</v>
      </c>
      <c r="I36" s="41" t="s">
        <v>2382</v>
      </c>
    </row>
    <row r="37" spans="1:9" ht="78.75">
      <c r="A37" s="41">
        <v>28</v>
      </c>
      <c r="B37" s="42" t="s">
        <v>2462</v>
      </c>
      <c r="C37" s="43" t="s">
        <v>2448</v>
      </c>
      <c r="D37" s="47" t="s">
        <v>2449</v>
      </c>
      <c r="E37" s="41" t="s">
        <v>2458</v>
      </c>
      <c r="F37" s="42" t="s">
        <v>2463</v>
      </c>
      <c r="G37" s="21" t="s">
        <v>2464</v>
      </c>
      <c r="H37" s="41" t="s">
        <v>2461</v>
      </c>
      <c r="I37" s="41" t="s">
        <v>2382</v>
      </c>
    </row>
    <row r="38" spans="1:9">
      <c r="A38" s="41">
        <v>29</v>
      </c>
      <c r="B38" s="42" t="s">
        <v>2465</v>
      </c>
      <c r="C38" s="43" t="s">
        <v>2448</v>
      </c>
      <c r="D38" s="47" t="s">
        <v>2449</v>
      </c>
      <c r="E38" s="41" t="s">
        <v>2378</v>
      </c>
      <c r="F38" s="42"/>
      <c r="G38" s="50" t="s">
        <v>2456</v>
      </c>
      <c r="H38" s="41"/>
      <c r="I38" s="41" t="s">
        <v>2382</v>
      </c>
    </row>
    <row r="39" spans="1:9">
      <c r="A39" s="41">
        <v>30</v>
      </c>
      <c r="B39" s="42" t="s">
        <v>2466</v>
      </c>
      <c r="C39" s="43" t="s">
        <v>2467</v>
      </c>
      <c r="D39" s="47" t="s">
        <v>2468</v>
      </c>
      <c r="E39" s="41" t="s">
        <v>2378</v>
      </c>
      <c r="F39" s="42" t="s">
        <v>2469</v>
      </c>
      <c r="G39" s="41" t="s">
        <v>2395</v>
      </c>
      <c r="H39" s="41"/>
      <c r="I39" s="41" t="s">
        <v>2382</v>
      </c>
    </row>
    <row r="40" spans="1:9">
      <c r="A40" s="41">
        <v>31</v>
      </c>
      <c r="B40" s="42" t="s">
        <v>2470</v>
      </c>
      <c r="C40" s="43" t="s">
        <v>2467</v>
      </c>
      <c r="D40" s="47" t="s">
        <v>2468</v>
      </c>
      <c r="E40" s="41" t="s">
        <v>2378</v>
      </c>
      <c r="F40" s="42" t="s">
        <v>2471</v>
      </c>
      <c r="G40" s="41" t="s">
        <v>2395</v>
      </c>
      <c r="H40" s="41"/>
      <c r="I40" s="41" t="s">
        <v>2382</v>
      </c>
    </row>
    <row r="41" spans="1:9">
      <c r="A41" s="41">
        <v>32</v>
      </c>
      <c r="B41" s="42" t="s">
        <v>2472</v>
      </c>
      <c r="C41" s="43" t="s">
        <v>2467</v>
      </c>
      <c r="D41" s="47" t="s">
        <v>2468</v>
      </c>
      <c r="E41" s="41" t="s">
        <v>2378</v>
      </c>
      <c r="F41" s="42" t="s">
        <v>2473</v>
      </c>
      <c r="G41" s="41" t="s">
        <v>2395</v>
      </c>
      <c r="H41" s="41"/>
      <c r="I41" s="41" t="s">
        <v>2382</v>
      </c>
    </row>
    <row r="42" spans="1:9">
      <c r="A42" s="41">
        <v>33</v>
      </c>
      <c r="B42" s="42" t="s">
        <v>2474</v>
      </c>
      <c r="C42" s="43" t="s">
        <v>2467</v>
      </c>
      <c r="D42" s="47" t="s">
        <v>2468</v>
      </c>
      <c r="E42" s="41" t="s">
        <v>2378</v>
      </c>
      <c r="F42" s="42" t="s">
        <v>2475</v>
      </c>
      <c r="G42" s="41" t="s">
        <v>2395</v>
      </c>
      <c r="H42" s="41"/>
      <c r="I42" s="41" t="s">
        <v>2382</v>
      </c>
    </row>
    <row r="43" spans="1:9">
      <c r="A43" s="41">
        <v>34</v>
      </c>
      <c r="B43" s="42" t="s">
        <v>2476</v>
      </c>
      <c r="C43" s="43" t="s">
        <v>2467</v>
      </c>
      <c r="D43" s="47" t="s">
        <v>2468</v>
      </c>
      <c r="E43" s="41" t="s">
        <v>2378</v>
      </c>
      <c r="F43" s="42" t="s">
        <v>2477</v>
      </c>
      <c r="G43" s="41" t="s">
        <v>2395</v>
      </c>
      <c r="H43" s="41"/>
      <c r="I43" s="41" t="s">
        <v>2382</v>
      </c>
    </row>
    <row r="44" spans="1:9">
      <c r="A44" s="41">
        <v>35</v>
      </c>
      <c r="B44" s="42" t="s">
        <v>2478</v>
      </c>
      <c r="C44" s="43" t="s">
        <v>2467</v>
      </c>
      <c r="D44" s="47" t="s">
        <v>2468</v>
      </c>
      <c r="E44" s="41" t="s">
        <v>2378</v>
      </c>
      <c r="F44" s="42" t="s">
        <v>2479</v>
      </c>
      <c r="G44" s="41" t="s">
        <v>2395</v>
      </c>
      <c r="H44" s="41"/>
      <c r="I44" s="41" t="s">
        <v>2382</v>
      </c>
    </row>
    <row r="45" spans="1:9">
      <c r="A45" s="41">
        <v>36</v>
      </c>
      <c r="B45" s="42" t="s">
        <v>2480</v>
      </c>
      <c r="C45" s="43" t="s">
        <v>2467</v>
      </c>
      <c r="D45" s="47" t="s">
        <v>2468</v>
      </c>
      <c r="E45" s="41" t="s">
        <v>2378</v>
      </c>
      <c r="F45" s="42" t="s">
        <v>2481</v>
      </c>
      <c r="G45" s="50" t="s">
        <v>2456</v>
      </c>
      <c r="H45" s="41"/>
      <c r="I45" s="41" t="s">
        <v>2382</v>
      </c>
    </row>
    <row r="46" spans="1:9">
      <c r="A46" s="41">
        <v>37</v>
      </c>
      <c r="B46" s="42" t="s">
        <v>2482</v>
      </c>
      <c r="C46" s="43" t="s">
        <v>2467</v>
      </c>
      <c r="D46" s="47" t="s">
        <v>2468</v>
      </c>
      <c r="E46" s="41" t="s">
        <v>2458</v>
      </c>
      <c r="F46" s="42" t="s">
        <v>2483</v>
      </c>
      <c r="G46" s="21" t="s">
        <v>2395</v>
      </c>
      <c r="H46" s="41"/>
      <c r="I46" s="41" t="s">
        <v>2382</v>
      </c>
    </row>
    <row r="47" spans="1:9">
      <c r="A47" s="41">
        <v>38</v>
      </c>
      <c r="B47" s="42" t="s">
        <v>2484</v>
      </c>
      <c r="C47" s="43" t="s">
        <v>2467</v>
      </c>
      <c r="D47" s="47" t="s">
        <v>2468</v>
      </c>
      <c r="E47" s="41" t="s">
        <v>2458</v>
      </c>
      <c r="F47" s="42" t="s">
        <v>2485</v>
      </c>
      <c r="G47" s="41" t="s">
        <v>2395</v>
      </c>
      <c r="H47" s="41"/>
      <c r="I47" s="41" t="s">
        <v>2382</v>
      </c>
    </row>
    <row r="48" spans="1:9">
      <c r="A48" s="41">
        <v>39</v>
      </c>
      <c r="B48" s="42" t="s">
        <v>2486</v>
      </c>
      <c r="C48" s="43" t="s">
        <v>2467</v>
      </c>
      <c r="D48" s="47" t="s">
        <v>2468</v>
      </c>
      <c r="E48" s="41" t="s">
        <v>2458</v>
      </c>
      <c r="F48" s="42" t="s">
        <v>2487</v>
      </c>
      <c r="G48" s="21" t="s">
        <v>2395</v>
      </c>
      <c r="H48" s="41"/>
      <c r="I48" s="41" t="s">
        <v>2382</v>
      </c>
    </row>
    <row r="49" spans="1:9">
      <c r="A49" s="41">
        <v>40</v>
      </c>
      <c r="B49" s="42" t="s">
        <v>2488</v>
      </c>
      <c r="C49" s="43" t="s">
        <v>2467</v>
      </c>
      <c r="D49" s="47" t="s">
        <v>2468</v>
      </c>
      <c r="E49" s="41" t="s">
        <v>2458</v>
      </c>
      <c r="F49" s="42" t="s">
        <v>2487</v>
      </c>
      <c r="G49" s="21" t="s">
        <v>2395</v>
      </c>
      <c r="H49" s="41"/>
      <c r="I49" s="41" t="s">
        <v>2382</v>
      </c>
    </row>
    <row r="50" spans="1:9">
      <c r="A50" s="41">
        <v>41</v>
      </c>
      <c r="B50" s="42" t="s">
        <v>2489</v>
      </c>
      <c r="C50" s="43" t="s">
        <v>2388</v>
      </c>
      <c r="D50" s="47" t="s">
        <v>2388</v>
      </c>
      <c r="E50" s="41" t="s">
        <v>2458</v>
      </c>
      <c r="F50" s="42" t="s">
        <v>2490</v>
      </c>
      <c r="G50" s="21" t="s">
        <v>2395</v>
      </c>
      <c r="H50" s="41"/>
      <c r="I50" s="41" t="s">
        <v>2382</v>
      </c>
    </row>
    <row r="51" spans="1:9">
      <c r="A51" s="41">
        <v>42</v>
      </c>
      <c r="B51" s="42" t="s">
        <v>2491</v>
      </c>
      <c r="C51" s="43" t="s">
        <v>2492</v>
      </c>
      <c r="D51" s="47" t="s">
        <v>2492</v>
      </c>
      <c r="E51" s="41" t="s">
        <v>2458</v>
      </c>
      <c r="F51" s="42" t="s">
        <v>2493</v>
      </c>
      <c r="G51" s="41" t="s">
        <v>2395</v>
      </c>
      <c r="H51" s="41"/>
      <c r="I51" s="41" t="s">
        <v>2382</v>
      </c>
    </row>
    <row r="52" spans="1:9">
      <c r="A52" s="41">
        <v>43</v>
      </c>
      <c r="B52" s="42" t="s">
        <v>2494</v>
      </c>
      <c r="C52" s="43" t="s">
        <v>2492</v>
      </c>
      <c r="D52" s="47" t="s">
        <v>2492</v>
      </c>
      <c r="E52" s="41" t="s">
        <v>2458</v>
      </c>
      <c r="F52" s="42" t="s">
        <v>2495</v>
      </c>
      <c r="G52" s="41" t="s">
        <v>2395</v>
      </c>
      <c r="H52" s="41"/>
      <c r="I52" s="41" t="s">
        <v>2382</v>
      </c>
    </row>
    <row r="53" spans="1:9">
      <c r="A53" s="41">
        <v>44</v>
      </c>
      <c r="B53" s="42" t="s">
        <v>2496</v>
      </c>
      <c r="C53" s="43" t="s">
        <v>2497</v>
      </c>
      <c r="D53" s="47" t="s">
        <v>2497</v>
      </c>
      <c r="E53" s="41" t="s">
        <v>2458</v>
      </c>
      <c r="F53" s="42" t="s">
        <v>2498</v>
      </c>
      <c r="G53" s="41" t="s">
        <v>2395</v>
      </c>
      <c r="H53" s="41"/>
      <c r="I53" s="41" t="s">
        <v>2382</v>
      </c>
    </row>
    <row r="54" spans="1:9" ht="120" customHeight="1">
      <c r="A54" s="41">
        <v>45</v>
      </c>
      <c r="B54" s="42" t="s">
        <v>457</v>
      </c>
      <c r="C54" s="43" t="s">
        <v>2497</v>
      </c>
      <c r="D54" s="43" t="s">
        <v>2377</v>
      </c>
      <c r="E54" s="41" t="s">
        <v>2458</v>
      </c>
      <c r="F54" s="42" t="s">
        <v>2499</v>
      </c>
      <c r="G54" s="21" t="s">
        <v>2500</v>
      </c>
      <c r="H54" s="21" t="s">
        <v>2501</v>
      </c>
      <c r="I54" s="41" t="s">
        <v>2382</v>
      </c>
    </row>
    <row r="55" spans="1:9">
      <c r="A55" s="41">
        <v>46</v>
      </c>
      <c r="B55" s="42" t="s">
        <v>2502</v>
      </c>
      <c r="C55" s="43" t="s">
        <v>2497</v>
      </c>
      <c r="D55" s="47" t="s">
        <v>2497</v>
      </c>
      <c r="E55" s="41" t="s">
        <v>2458</v>
      </c>
      <c r="F55" s="42" t="s">
        <v>2503</v>
      </c>
      <c r="G55" s="41" t="s">
        <v>2395</v>
      </c>
      <c r="H55" s="48"/>
      <c r="I55" s="41" t="s">
        <v>2382</v>
      </c>
    </row>
    <row r="56" spans="1:9">
      <c r="A56" s="41">
        <v>47</v>
      </c>
      <c r="B56" s="42" t="s">
        <v>2504</v>
      </c>
      <c r="C56" s="43" t="s">
        <v>2497</v>
      </c>
      <c r="D56" s="47" t="s">
        <v>2497</v>
      </c>
      <c r="E56" s="41" t="s">
        <v>2458</v>
      </c>
      <c r="F56" s="42" t="s">
        <v>2505</v>
      </c>
      <c r="G56" s="41" t="s">
        <v>2395</v>
      </c>
      <c r="H56" s="41"/>
      <c r="I56" s="41" t="s">
        <v>2382</v>
      </c>
    </row>
    <row r="57" spans="1:9">
      <c r="A57" s="41">
        <v>48</v>
      </c>
      <c r="B57" s="42" t="s">
        <v>2506</v>
      </c>
      <c r="C57" s="43" t="s">
        <v>2497</v>
      </c>
      <c r="D57" s="47" t="s">
        <v>2497</v>
      </c>
      <c r="E57" s="41" t="s">
        <v>2458</v>
      </c>
      <c r="F57" s="42" t="s">
        <v>2507</v>
      </c>
      <c r="G57" s="41" t="s">
        <v>2395</v>
      </c>
      <c r="H57" s="41"/>
      <c r="I57" s="41" t="s">
        <v>2382</v>
      </c>
    </row>
    <row r="58" spans="1:9">
      <c r="A58" s="41">
        <v>49</v>
      </c>
      <c r="B58" s="42" t="s">
        <v>2508</v>
      </c>
      <c r="C58" s="43" t="s">
        <v>2509</v>
      </c>
      <c r="D58" s="47" t="s">
        <v>2509</v>
      </c>
      <c r="E58" s="41" t="s">
        <v>2458</v>
      </c>
      <c r="F58" s="42" t="s">
        <v>2510</v>
      </c>
      <c r="G58" s="41" t="s">
        <v>2395</v>
      </c>
      <c r="H58" s="41"/>
      <c r="I58" s="41" t="s">
        <v>2382</v>
      </c>
    </row>
    <row r="59" spans="1:9">
      <c r="A59" s="41">
        <v>50</v>
      </c>
      <c r="B59" s="42" t="s">
        <v>2511</v>
      </c>
      <c r="C59" s="43" t="s">
        <v>2512</v>
      </c>
      <c r="D59" s="47" t="s">
        <v>2512</v>
      </c>
      <c r="E59" s="41" t="s">
        <v>2458</v>
      </c>
      <c r="F59" s="42" t="s">
        <v>2513</v>
      </c>
      <c r="G59" s="41" t="s">
        <v>2395</v>
      </c>
      <c r="H59" s="41"/>
      <c r="I59" s="41" t="s">
        <v>2382</v>
      </c>
    </row>
    <row r="60" spans="1:9">
      <c r="A60" s="41">
        <v>51</v>
      </c>
      <c r="B60" s="42" t="s">
        <v>2514</v>
      </c>
      <c r="C60" s="43" t="s">
        <v>2512</v>
      </c>
      <c r="D60" s="47" t="s">
        <v>2512</v>
      </c>
      <c r="E60" s="41" t="s">
        <v>2458</v>
      </c>
      <c r="F60" s="42" t="s">
        <v>2515</v>
      </c>
      <c r="G60" s="41" t="s">
        <v>2395</v>
      </c>
      <c r="H60" s="41"/>
      <c r="I60" s="41" t="s">
        <v>2382</v>
      </c>
    </row>
    <row r="61" spans="1:9">
      <c r="A61" s="41">
        <v>51</v>
      </c>
      <c r="B61" s="42" t="s">
        <v>2516</v>
      </c>
      <c r="C61" s="43" t="s">
        <v>2512</v>
      </c>
      <c r="D61" s="47" t="s">
        <v>2512</v>
      </c>
      <c r="E61" s="41" t="s">
        <v>2458</v>
      </c>
      <c r="F61" s="42" t="s">
        <v>2517</v>
      </c>
      <c r="G61" s="41" t="s">
        <v>2395</v>
      </c>
      <c r="H61" s="41"/>
      <c r="I61" s="41" t="s">
        <v>2382</v>
      </c>
    </row>
    <row r="62" spans="1:9">
      <c r="A62" s="52">
        <v>52</v>
      </c>
      <c r="B62" s="53" t="s">
        <v>2518</v>
      </c>
      <c r="C62" s="54" t="s">
        <v>2512</v>
      </c>
      <c r="D62" s="55" t="s">
        <v>2512</v>
      </c>
      <c r="E62" s="52" t="s">
        <v>2378</v>
      </c>
      <c r="F62" s="56" t="s">
        <v>2519</v>
      </c>
      <c r="G62" s="52" t="s">
        <v>2395</v>
      </c>
      <c r="H62" s="52"/>
      <c r="I62" s="52" t="s">
        <v>2382</v>
      </c>
    </row>
    <row r="63" spans="1:9" ht="18.75" customHeight="1">
      <c r="A63" s="15" t="s">
        <v>29</v>
      </c>
      <c r="B63" s="16" t="s">
        <v>2520</v>
      </c>
      <c r="C63" s="34"/>
      <c r="D63" s="35"/>
      <c r="E63" s="13"/>
      <c r="F63" s="57"/>
      <c r="G63" s="13"/>
      <c r="H63" s="13"/>
      <c r="I63" s="13"/>
    </row>
    <row r="64" spans="1:9">
      <c r="A64" s="36">
        <v>1</v>
      </c>
      <c r="B64" s="37" t="s">
        <v>2521</v>
      </c>
      <c r="C64" s="39" t="s">
        <v>2522</v>
      </c>
      <c r="D64" s="39" t="s">
        <v>2377</v>
      </c>
      <c r="E64" s="36" t="s">
        <v>2458</v>
      </c>
      <c r="F64" s="37" t="s">
        <v>2523</v>
      </c>
      <c r="G64" s="31" t="s">
        <v>2395</v>
      </c>
      <c r="H64" s="36"/>
      <c r="I64" s="36" t="s">
        <v>2382</v>
      </c>
    </row>
    <row r="65" spans="1:9" ht="94.5">
      <c r="A65" s="41">
        <v>2</v>
      </c>
      <c r="B65" s="42" t="s">
        <v>2169</v>
      </c>
      <c r="C65" s="43" t="s">
        <v>2432</v>
      </c>
      <c r="D65" s="43" t="s">
        <v>2377</v>
      </c>
      <c r="E65" s="41" t="s">
        <v>2458</v>
      </c>
      <c r="F65" s="42" t="s">
        <v>2524</v>
      </c>
      <c r="G65" s="21" t="s">
        <v>2525</v>
      </c>
      <c r="H65" s="58" t="s">
        <v>2526</v>
      </c>
      <c r="I65" s="41" t="s">
        <v>2382</v>
      </c>
    </row>
    <row r="66" spans="1:9">
      <c r="A66" s="41">
        <v>3</v>
      </c>
      <c r="B66" s="42" t="s">
        <v>2527</v>
      </c>
      <c r="C66" s="43" t="s">
        <v>2528</v>
      </c>
      <c r="D66" s="43" t="s">
        <v>2377</v>
      </c>
      <c r="E66" s="41" t="s">
        <v>2378</v>
      </c>
      <c r="F66" s="42" t="s">
        <v>2529</v>
      </c>
      <c r="G66" s="41" t="s">
        <v>2395</v>
      </c>
      <c r="H66" s="41"/>
      <c r="I66" s="41" t="s">
        <v>2382</v>
      </c>
    </row>
    <row r="67" spans="1:9" ht="35.25" customHeight="1">
      <c r="A67" s="41">
        <v>4</v>
      </c>
      <c r="B67" s="23" t="s">
        <v>2530</v>
      </c>
      <c r="C67" s="43" t="s">
        <v>2522</v>
      </c>
      <c r="D67" s="43" t="s">
        <v>2377</v>
      </c>
      <c r="E67" s="41" t="s">
        <v>2458</v>
      </c>
      <c r="F67" s="42" t="s">
        <v>2531</v>
      </c>
      <c r="G67" s="41" t="s">
        <v>2395</v>
      </c>
      <c r="H67" s="41"/>
      <c r="I67" s="41" t="s">
        <v>2382</v>
      </c>
    </row>
    <row r="68" spans="1:9" ht="35.25" customHeight="1">
      <c r="A68" s="41">
        <v>5</v>
      </c>
      <c r="B68" s="23" t="s">
        <v>2532</v>
      </c>
      <c r="C68" s="43" t="s">
        <v>2533</v>
      </c>
      <c r="D68" s="43" t="s">
        <v>2377</v>
      </c>
      <c r="E68" s="41" t="s">
        <v>2534</v>
      </c>
      <c r="F68" s="42" t="s">
        <v>2529</v>
      </c>
      <c r="G68" s="41" t="s">
        <v>2395</v>
      </c>
      <c r="H68" s="41"/>
      <c r="I68" s="41" t="s">
        <v>2382</v>
      </c>
    </row>
    <row r="69" spans="1:9" ht="35.25" customHeight="1">
      <c r="A69" s="41">
        <v>6</v>
      </c>
      <c r="B69" s="23" t="s">
        <v>2535</v>
      </c>
      <c r="C69" s="43" t="s">
        <v>2536</v>
      </c>
      <c r="D69" s="43" t="s">
        <v>2377</v>
      </c>
      <c r="E69" s="41" t="s">
        <v>2534</v>
      </c>
      <c r="F69" s="42" t="s">
        <v>2517</v>
      </c>
      <c r="G69" s="41" t="s">
        <v>2395</v>
      </c>
      <c r="H69" s="41"/>
      <c r="I69" s="41" t="s">
        <v>2382</v>
      </c>
    </row>
    <row r="70" spans="1:9" ht="35.25" customHeight="1">
      <c r="A70" s="41">
        <v>7</v>
      </c>
      <c r="B70" s="59" t="s">
        <v>2537</v>
      </c>
      <c r="C70" s="43" t="s">
        <v>2538</v>
      </c>
      <c r="D70" s="43" t="s">
        <v>2377</v>
      </c>
      <c r="E70" s="41" t="s">
        <v>2534</v>
      </c>
      <c r="F70" s="42" t="s">
        <v>2517</v>
      </c>
      <c r="G70" s="41" t="s">
        <v>2395</v>
      </c>
      <c r="H70" s="41"/>
      <c r="I70" s="41" t="s">
        <v>2382</v>
      </c>
    </row>
    <row r="71" spans="1:9" ht="35.25" customHeight="1">
      <c r="A71" s="41">
        <v>8</v>
      </c>
      <c r="B71" s="59" t="s">
        <v>2539</v>
      </c>
      <c r="C71" s="43" t="s">
        <v>2540</v>
      </c>
      <c r="D71" s="43" t="s">
        <v>2377</v>
      </c>
      <c r="E71" s="41" t="s">
        <v>2534</v>
      </c>
      <c r="F71" s="42" t="s">
        <v>2517</v>
      </c>
      <c r="G71" s="41" t="s">
        <v>2395</v>
      </c>
      <c r="H71" s="41"/>
      <c r="I71" s="41" t="s">
        <v>2382</v>
      </c>
    </row>
    <row r="72" spans="1:9" ht="35.25" customHeight="1">
      <c r="A72" s="41">
        <v>9</v>
      </c>
      <c r="B72" s="59" t="s">
        <v>2541</v>
      </c>
      <c r="C72" s="43" t="s">
        <v>2405</v>
      </c>
      <c r="D72" s="43" t="s">
        <v>2377</v>
      </c>
      <c r="E72" s="41" t="s">
        <v>2534</v>
      </c>
      <c r="F72" s="42" t="s">
        <v>2529</v>
      </c>
      <c r="G72" s="41" t="s">
        <v>2395</v>
      </c>
      <c r="H72" s="41"/>
      <c r="I72" s="41" t="s">
        <v>2382</v>
      </c>
    </row>
    <row r="73" spans="1:9" ht="35.25" customHeight="1">
      <c r="A73" s="41">
        <v>10</v>
      </c>
      <c r="B73" s="59" t="s">
        <v>2542</v>
      </c>
      <c r="C73" s="43" t="s">
        <v>2405</v>
      </c>
      <c r="D73" s="43" t="s">
        <v>2377</v>
      </c>
      <c r="E73" s="41" t="s">
        <v>2534</v>
      </c>
      <c r="F73" s="42" t="s">
        <v>2517</v>
      </c>
      <c r="G73" s="41" t="s">
        <v>2395</v>
      </c>
      <c r="H73" s="41"/>
      <c r="I73" s="41" t="s">
        <v>2382</v>
      </c>
    </row>
    <row r="74" spans="1:9" ht="35.25" customHeight="1">
      <c r="A74" s="41">
        <v>11</v>
      </c>
      <c r="B74" s="59" t="s">
        <v>2543</v>
      </c>
      <c r="C74" s="43" t="s">
        <v>2408</v>
      </c>
      <c r="D74" s="43" t="s">
        <v>2377</v>
      </c>
      <c r="E74" s="41" t="s">
        <v>2534</v>
      </c>
      <c r="F74" s="42" t="s">
        <v>2517</v>
      </c>
      <c r="G74" s="41" t="s">
        <v>2395</v>
      </c>
      <c r="H74" s="41"/>
      <c r="I74" s="41" t="s">
        <v>2382</v>
      </c>
    </row>
    <row r="75" spans="1:9" ht="35.25" customHeight="1">
      <c r="A75" s="41">
        <v>12</v>
      </c>
      <c r="B75" s="60" t="s">
        <v>2544</v>
      </c>
      <c r="C75" s="43" t="s">
        <v>2432</v>
      </c>
      <c r="D75" s="43" t="s">
        <v>2377</v>
      </c>
      <c r="E75" s="41" t="s">
        <v>2534</v>
      </c>
      <c r="F75" s="42" t="s">
        <v>2517</v>
      </c>
      <c r="G75" s="41" t="s">
        <v>2395</v>
      </c>
      <c r="H75" s="41"/>
      <c r="I75" s="41" t="s">
        <v>2382</v>
      </c>
    </row>
    <row r="76" spans="1:9" ht="35.25" customHeight="1">
      <c r="A76" s="41">
        <v>13</v>
      </c>
      <c r="B76" s="60" t="s">
        <v>2545</v>
      </c>
      <c r="C76" s="43" t="s">
        <v>2376</v>
      </c>
      <c r="D76" s="43" t="s">
        <v>2377</v>
      </c>
      <c r="E76" s="41" t="s">
        <v>2534</v>
      </c>
      <c r="F76" s="42" t="s">
        <v>2517</v>
      </c>
      <c r="G76" s="41" t="s">
        <v>2395</v>
      </c>
      <c r="H76" s="41"/>
      <c r="I76" s="41" t="s">
        <v>2382</v>
      </c>
    </row>
    <row r="77" spans="1:9" ht="37.5" customHeight="1">
      <c r="A77" s="41">
        <v>14</v>
      </c>
      <c r="B77" s="23" t="s">
        <v>2546</v>
      </c>
      <c r="C77" s="43" t="s">
        <v>2547</v>
      </c>
      <c r="D77" s="43" t="s">
        <v>2377</v>
      </c>
      <c r="E77" s="41" t="s">
        <v>2458</v>
      </c>
      <c r="F77" s="42" t="s">
        <v>2548</v>
      </c>
      <c r="G77" s="41" t="s">
        <v>2395</v>
      </c>
      <c r="H77" s="41"/>
      <c r="I77" s="41" t="s">
        <v>2382</v>
      </c>
    </row>
    <row r="78" spans="1:9">
      <c r="A78" s="41">
        <v>15</v>
      </c>
      <c r="B78" s="42" t="s">
        <v>2549</v>
      </c>
      <c r="C78" s="43" t="s">
        <v>2538</v>
      </c>
      <c r="D78" s="43" t="s">
        <v>2377</v>
      </c>
      <c r="E78" s="41" t="s">
        <v>2534</v>
      </c>
      <c r="F78" s="42" t="s">
        <v>2550</v>
      </c>
      <c r="G78" s="41" t="s">
        <v>2395</v>
      </c>
      <c r="H78" s="41"/>
      <c r="I78" s="41" t="s">
        <v>2382</v>
      </c>
    </row>
    <row r="79" spans="1:9">
      <c r="A79" s="41">
        <v>16</v>
      </c>
      <c r="B79" s="42" t="s">
        <v>454</v>
      </c>
      <c r="C79" s="43" t="s">
        <v>2528</v>
      </c>
      <c r="D79" s="43" t="s">
        <v>2377</v>
      </c>
      <c r="E79" s="41" t="s">
        <v>2378</v>
      </c>
      <c r="F79" s="42" t="s">
        <v>2551</v>
      </c>
      <c r="G79" s="41" t="s">
        <v>2395</v>
      </c>
      <c r="H79" s="41"/>
      <c r="I79" s="41" t="s">
        <v>2382</v>
      </c>
    </row>
    <row r="80" spans="1:9" ht="19.5" customHeight="1">
      <c r="A80" s="15" t="s">
        <v>30</v>
      </c>
      <c r="B80" s="16" t="s">
        <v>2552</v>
      </c>
      <c r="C80" s="27"/>
      <c r="D80" s="61"/>
      <c r="E80" s="13"/>
      <c r="F80" s="57"/>
      <c r="G80" s="13"/>
      <c r="H80" s="13"/>
      <c r="I80" s="13"/>
    </row>
    <row r="81" spans="1:9">
      <c r="A81" s="36">
        <v>1</v>
      </c>
      <c r="B81" s="37" t="s">
        <v>2553</v>
      </c>
      <c r="C81" s="39" t="s">
        <v>2547</v>
      </c>
      <c r="D81" s="39" t="s">
        <v>2554</v>
      </c>
      <c r="E81" s="36" t="s">
        <v>2378</v>
      </c>
      <c r="F81" s="37" t="s">
        <v>2555</v>
      </c>
      <c r="G81" s="36" t="s">
        <v>2395</v>
      </c>
      <c r="H81" s="36"/>
      <c r="I81" s="36" t="s">
        <v>2382</v>
      </c>
    </row>
    <row r="82" spans="1:9">
      <c r="A82" s="41">
        <v>2</v>
      </c>
      <c r="B82" s="42" t="s">
        <v>2556</v>
      </c>
      <c r="C82" s="43" t="s">
        <v>2547</v>
      </c>
      <c r="D82" s="43" t="s">
        <v>2554</v>
      </c>
      <c r="E82" s="41" t="s">
        <v>2378</v>
      </c>
      <c r="F82" s="42" t="s">
        <v>2557</v>
      </c>
      <c r="G82" s="41" t="s">
        <v>2395</v>
      </c>
      <c r="H82" s="41"/>
      <c r="I82" s="41" t="s">
        <v>2382</v>
      </c>
    </row>
    <row r="83" spans="1:9">
      <c r="A83" s="41">
        <v>3</v>
      </c>
      <c r="B83" s="42" t="s">
        <v>2558</v>
      </c>
      <c r="C83" s="43" t="s">
        <v>2492</v>
      </c>
      <c r="D83" s="47" t="s">
        <v>2492</v>
      </c>
      <c r="E83" s="41" t="s">
        <v>2378</v>
      </c>
      <c r="F83" s="42" t="s">
        <v>2559</v>
      </c>
      <c r="G83" s="41" t="s">
        <v>2395</v>
      </c>
      <c r="H83" s="41"/>
      <c r="I83" s="41" t="s">
        <v>2382</v>
      </c>
    </row>
    <row r="84" spans="1:9">
      <c r="A84" s="41">
        <v>4</v>
      </c>
      <c r="B84" s="42" t="s">
        <v>2560</v>
      </c>
      <c r="C84" s="43" t="s">
        <v>2492</v>
      </c>
      <c r="D84" s="47" t="s">
        <v>2492</v>
      </c>
      <c r="E84" s="41" t="s">
        <v>2378</v>
      </c>
      <c r="F84" s="42" t="s">
        <v>2559</v>
      </c>
      <c r="G84" s="41" t="s">
        <v>2395</v>
      </c>
      <c r="H84" s="41"/>
      <c r="I84" s="41" t="s">
        <v>2382</v>
      </c>
    </row>
    <row r="85" spans="1:9">
      <c r="A85" s="41">
        <v>5</v>
      </c>
      <c r="B85" s="42" t="s">
        <v>2561</v>
      </c>
      <c r="C85" s="43" t="s">
        <v>2492</v>
      </c>
      <c r="D85" s="47" t="s">
        <v>2492</v>
      </c>
      <c r="E85" s="41" t="s">
        <v>2378</v>
      </c>
      <c r="F85" s="42" t="s">
        <v>2562</v>
      </c>
      <c r="G85" s="41" t="s">
        <v>2395</v>
      </c>
      <c r="H85" s="41"/>
      <c r="I85" s="41" t="s">
        <v>2382</v>
      </c>
    </row>
    <row r="86" spans="1:9">
      <c r="A86" s="41">
        <v>6</v>
      </c>
      <c r="B86" s="42" t="s">
        <v>2563</v>
      </c>
      <c r="C86" s="43" t="s">
        <v>2492</v>
      </c>
      <c r="D86" s="47" t="s">
        <v>2492</v>
      </c>
      <c r="E86" s="41" t="s">
        <v>2378</v>
      </c>
      <c r="F86" s="42" t="s">
        <v>2559</v>
      </c>
      <c r="G86" s="41" t="s">
        <v>2395</v>
      </c>
      <c r="H86" s="41"/>
      <c r="I86" s="41" t="s">
        <v>2382</v>
      </c>
    </row>
    <row r="87" spans="1:9">
      <c r="A87" s="41">
        <v>7</v>
      </c>
      <c r="B87" s="42" t="s">
        <v>2564</v>
      </c>
      <c r="C87" s="43" t="s">
        <v>2492</v>
      </c>
      <c r="D87" s="47" t="s">
        <v>2492</v>
      </c>
      <c r="E87" s="41" t="s">
        <v>2378</v>
      </c>
      <c r="F87" s="25" t="s">
        <v>2559</v>
      </c>
      <c r="G87" s="41" t="s">
        <v>2395</v>
      </c>
      <c r="H87" s="41"/>
      <c r="I87" s="41" t="s">
        <v>2382</v>
      </c>
    </row>
    <row r="88" spans="1:9">
      <c r="A88" s="41">
        <v>8</v>
      </c>
      <c r="B88" s="42" t="s">
        <v>2565</v>
      </c>
      <c r="C88" s="43" t="s">
        <v>2492</v>
      </c>
      <c r="D88" s="47" t="s">
        <v>2492</v>
      </c>
      <c r="E88" s="41" t="s">
        <v>2378</v>
      </c>
      <c r="F88" s="42" t="s">
        <v>2551</v>
      </c>
      <c r="G88" s="41" t="s">
        <v>2395</v>
      </c>
      <c r="H88" s="62"/>
      <c r="I88" s="41" t="s">
        <v>2382</v>
      </c>
    </row>
    <row r="89" spans="1:9">
      <c r="A89" s="41">
        <v>9</v>
      </c>
      <c r="B89" s="42" t="s">
        <v>2566</v>
      </c>
      <c r="C89" s="43" t="s">
        <v>2492</v>
      </c>
      <c r="D89" s="47" t="s">
        <v>2492</v>
      </c>
      <c r="E89" s="41" t="s">
        <v>2378</v>
      </c>
      <c r="F89" s="42" t="s">
        <v>2551</v>
      </c>
      <c r="G89" s="63" t="s">
        <v>2395</v>
      </c>
      <c r="H89" s="64"/>
      <c r="I89" s="41" t="s">
        <v>2382</v>
      </c>
    </row>
    <row r="90" spans="1:9" ht="47.25">
      <c r="A90" s="41">
        <v>10</v>
      </c>
      <c r="B90" s="42" t="s">
        <v>454</v>
      </c>
      <c r="C90" s="43" t="s">
        <v>2528</v>
      </c>
      <c r="D90" s="43" t="s">
        <v>2528</v>
      </c>
      <c r="E90" s="41" t="s">
        <v>2378</v>
      </c>
      <c r="F90" s="42" t="s">
        <v>2551</v>
      </c>
      <c r="G90" s="65" t="s">
        <v>2567</v>
      </c>
      <c r="H90" s="21" t="s">
        <v>2568</v>
      </c>
      <c r="I90" s="41" t="s">
        <v>2382</v>
      </c>
    </row>
    <row r="91" spans="1:9">
      <c r="A91" s="41">
        <v>11</v>
      </c>
      <c r="B91" s="42" t="s">
        <v>2180</v>
      </c>
      <c r="C91" s="43" t="s">
        <v>2528</v>
      </c>
      <c r="D91" s="43" t="s">
        <v>2528</v>
      </c>
      <c r="E91" s="41" t="s">
        <v>2378</v>
      </c>
      <c r="F91" s="42" t="s">
        <v>2569</v>
      </c>
      <c r="G91" s="41" t="s">
        <v>2395</v>
      </c>
      <c r="H91" s="41"/>
      <c r="I91" s="41" t="s">
        <v>2382</v>
      </c>
    </row>
    <row r="92" spans="1:9">
      <c r="A92" s="41">
        <v>12</v>
      </c>
      <c r="B92" s="66" t="s">
        <v>2570</v>
      </c>
      <c r="C92" s="43" t="s">
        <v>2571</v>
      </c>
      <c r="D92" s="43" t="s">
        <v>2571</v>
      </c>
      <c r="E92" s="41" t="s">
        <v>2378</v>
      </c>
      <c r="F92" s="42" t="s">
        <v>2572</v>
      </c>
      <c r="G92" s="41" t="s">
        <v>2395</v>
      </c>
      <c r="H92" s="41"/>
      <c r="I92" s="41" t="s">
        <v>2382</v>
      </c>
    </row>
    <row r="93" spans="1:9" ht="31.5">
      <c r="A93" s="41">
        <v>13</v>
      </c>
      <c r="B93" s="67" t="s">
        <v>2573</v>
      </c>
      <c r="C93" s="43" t="s">
        <v>2528</v>
      </c>
      <c r="D93" s="43" t="s">
        <v>2528</v>
      </c>
      <c r="E93" s="41" t="s">
        <v>2378</v>
      </c>
      <c r="F93" s="42" t="s">
        <v>2473</v>
      </c>
      <c r="G93" s="41" t="s">
        <v>2395</v>
      </c>
      <c r="H93" s="41"/>
      <c r="I93" s="41" t="s">
        <v>2382</v>
      </c>
    </row>
    <row r="94" spans="1:9" ht="69">
      <c r="A94" s="41">
        <v>14</v>
      </c>
      <c r="B94" s="68" t="s">
        <v>293</v>
      </c>
      <c r="C94" s="43" t="s">
        <v>2533</v>
      </c>
      <c r="D94" s="43" t="s">
        <v>2533</v>
      </c>
      <c r="E94" s="41" t="s">
        <v>2378</v>
      </c>
      <c r="F94" s="42" t="s">
        <v>2574</v>
      </c>
      <c r="G94" s="69" t="s">
        <v>2575</v>
      </c>
      <c r="H94" s="21" t="s">
        <v>2576</v>
      </c>
      <c r="I94" s="41" t="s">
        <v>2382</v>
      </c>
    </row>
    <row r="95" spans="1:9">
      <c r="A95" s="41">
        <v>15</v>
      </c>
      <c r="B95" s="66" t="s">
        <v>2577</v>
      </c>
      <c r="C95" s="43" t="s">
        <v>2571</v>
      </c>
      <c r="D95" s="43" t="s">
        <v>2571</v>
      </c>
      <c r="E95" s="41" t="s">
        <v>2378</v>
      </c>
      <c r="F95" s="42" t="s">
        <v>2517</v>
      </c>
      <c r="G95" s="41" t="s">
        <v>2395</v>
      </c>
      <c r="H95" s="41"/>
      <c r="I95" s="41" t="s">
        <v>2382</v>
      </c>
    </row>
    <row r="96" spans="1:9">
      <c r="A96" s="41">
        <v>16</v>
      </c>
      <c r="B96" s="66" t="s">
        <v>2578</v>
      </c>
      <c r="C96" s="43" t="s">
        <v>2547</v>
      </c>
      <c r="D96" s="43" t="s">
        <v>2547</v>
      </c>
      <c r="E96" s="41" t="s">
        <v>2378</v>
      </c>
      <c r="F96" s="42" t="s">
        <v>2555</v>
      </c>
      <c r="G96" s="41" t="s">
        <v>2395</v>
      </c>
      <c r="H96" s="41"/>
      <c r="I96" s="41" t="s">
        <v>2382</v>
      </c>
    </row>
    <row r="97" spans="1:9">
      <c r="A97" s="41">
        <v>17</v>
      </c>
      <c r="B97" s="66" t="s">
        <v>2579</v>
      </c>
      <c r="C97" s="43" t="s">
        <v>2547</v>
      </c>
      <c r="D97" s="43" t="s">
        <v>2547</v>
      </c>
      <c r="E97" s="41" t="s">
        <v>2378</v>
      </c>
      <c r="F97" s="42" t="s">
        <v>2557</v>
      </c>
      <c r="G97" s="41" t="s">
        <v>2395</v>
      </c>
      <c r="H97" s="41"/>
      <c r="I97" s="41" t="s">
        <v>2382</v>
      </c>
    </row>
    <row r="98" spans="1:9">
      <c r="A98" s="41">
        <v>18</v>
      </c>
      <c r="B98" s="42" t="s">
        <v>2580</v>
      </c>
      <c r="C98" s="43" t="s">
        <v>2581</v>
      </c>
      <c r="D98" s="43" t="s">
        <v>2581</v>
      </c>
      <c r="E98" s="41" t="s">
        <v>2458</v>
      </c>
      <c r="F98" s="42" t="s">
        <v>2582</v>
      </c>
      <c r="G98" s="41" t="s">
        <v>2395</v>
      </c>
      <c r="H98" s="41"/>
      <c r="I98" s="41" t="s">
        <v>2382</v>
      </c>
    </row>
    <row r="99" spans="1:9">
      <c r="A99" s="41">
        <v>19</v>
      </c>
      <c r="B99" s="66" t="s">
        <v>2583</v>
      </c>
      <c r="C99" s="43" t="s">
        <v>2584</v>
      </c>
      <c r="D99" s="43" t="s">
        <v>2584</v>
      </c>
      <c r="E99" s="41" t="s">
        <v>2458</v>
      </c>
      <c r="F99" s="42" t="s">
        <v>2473</v>
      </c>
      <c r="G99" s="41" t="s">
        <v>2395</v>
      </c>
      <c r="H99" s="41"/>
      <c r="I99" s="41" t="s">
        <v>2382</v>
      </c>
    </row>
    <row r="100" spans="1:9">
      <c r="A100" s="41">
        <v>20</v>
      </c>
      <c r="B100" s="66" t="s">
        <v>2585</v>
      </c>
      <c r="C100" s="43" t="s">
        <v>2584</v>
      </c>
      <c r="D100" s="43" t="s">
        <v>2584</v>
      </c>
      <c r="E100" s="41" t="s">
        <v>2458</v>
      </c>
      <c r="F100" s="42" t="s">
        <v>2586</v>
      </c>
      <c r="G100" s="41" t="s">
        <v>2395</v>
      </c>
      <c r="H100" s="41"/>
      <c r="I100" s="41" t="s">
        <v>2382</v>
      </c>
    </row>
    <row r="101" spans="1:9" ht="17.25">
      <c r="A101" s="41">
        <v>21</v>
      </c>
      <c r="B101" s="70" t="s">
        <v>2587</v>
      </c>
      <c r="C101" s="43" t="s">
        <v>2538</v>
      </c>
      <c r="D101" s="43" t="s">
        <v>2538</v>
      </c>
      <c r="E101" s="41" t="s">
        <v>2458</v>
      </c>
      <c r="F101" s="42" t="s">
        <v>2588</v>
      </c>
      <c r="G101" s="41" t="s">
        <v>2395</v>
      </c>
      <c r="H101" s="41"/>
      <c r="I101" s="41" t="s">
        <v>2382</v>
      </c>
    </row>
    <row r="102" spans="1:9">
      <c r="A102" s="41">
        <v>22</v>
      </c>
      <c r="B102" s="42" t="s">
        <v>2589</v>
      </c>
      <c r="C102" s="43" t="s">
        <v>2538</v>
      </c>
      <c r="D102" s="43" t="s">
        <v>2538</v>
      </c>
      <c r="E102" s="41" t="s">
        <v>2458</v>
      </c>
      <c r="F102" s="42" t="s">
        <v>2588</v>
      </c>
      <c r="G102" s="41" t="s">
        <v>2395</v>
      </c>
      <c r="H102" s="41"/>
      <c r="I102" s="41" t="s">
        <v>2382</v>
      </c>
    </row>
    <row r="103" spans="1:9">
      <c r="A103" s="41">
        <v>23</v>
      </c>
      <c r="B103" s="42" t="s">
        <v>2590</v>
      </c>
      <c r="C103" s="43" t="s">
        <v>2438</v>
      </c>
      <c r="D103" s="43" t="s">
        <v>2438</v>
      </c>
      <c r="E103" s="41" t="s">
        <v>2458</v>
      </c>
      <c r="F103" s="42" t="s">
        <v>2591</v>
      </c>
      <c r="G103" s="41" t="s">
        <v>2395</v>
      </c>
      <c r="H103" s="41"/>
      <c r="I103" s="41" t="s">
        <v>2382</v>
      </c>
    </row>
    <row r="104" spans="1:9">
      <c r="A104" s="41">
        <v>24</v>
      </c>
      <c r="B104" s="42" t="s">
        <v>2592</v>
      </c>
      <c r="C104" s="43" t="s">
        <v>2438</v>
      </c>
      <c r="D104" s="43" t="s">
        <v>2438</v>
      </c>
      <c r="E104" s="41" t="s">
        <v>2458</v>
      </c>
      <c r="F104" s="42" t="s">
        <v>2473</v>
      </c>
      <c r="G104" s="41" t="s">
        <v>2395</v>
      </c>
      <c r="H104" s="41"/>
      <c r="I104" s="41" t="s">
        <v>2382</v>
      </c>
    </row>
    <row r="105" spans="1:9" ht="31.5">
      <c r="A105" s="41">
        <v>25</v>
      </c>
      <c r="B105" s="23" t="s">
        <v>2593</v>
      </c>
      <c r="C105" s="43" t="s">
        <v>2432</v>
      </c>
      <c r="D105" s="47" t="s">
        <v>2432</v>
      </c>
      <c r="E105" s="41" t="s">
        <v>2458</v>
      </c>
      <c r="F105" s="71" t="s">
        <v>2519</v>
      </c>
      <c r="G105" s="41" t="s">
        <v>2395</v>
      </c>
      <c r="H105" s="41"/>
      <c r="I105" s="41" t="s">
        <v>2382</v>
      </c>
    </row>
    <row r="106" spans="1:9">
      <c r="A106" s="41">
        <v>26</v>
      </c>
      <c r="B106" s="23" t="s">
        <v>2594</v>
      </c>
      <c r="C106" s="30" t="s">
        <v>2376</v>
      </c>
      <c r="D106" s="47" t="s">
        <v>2376</v>
      </c>
      <c r="E106" s="41" t="s">
        <v>2458</v>
      </c>
      <c r="F106" s="26" t="s">
        <v>2595</v>
      </c>
      <c r="G106" s="52" t="s">
        <v>2395</v>
      </c>
      <c r="H106" s="52"/>
      <c r="I106" s="52" t="s">
        <v>2382</v>
      </c>
    </row>
    <row r="107" spans="1:9">
      <c r="A107" s="52">
        <v>27</v>
      </c>
      <c r="B107" s="53" t="s">
        <v>2596</v>
      </c>
      <c r="C107" s="54" t="s">
        <v>2432</v>
      </c>
      <c r="D107" s="55" t="s">
        <v>2432</v>
      </c>
      <c r="E107" s="52" t="s">
        <v>2458</v>
      </c>
      <c r="F107" s="53" t="s">
        <v>2595</v>
      </c>
      <c r="G107" s="52" t="s">
        <v>2395</v>
      </c>
      <c r="H107" s="52"/>
      <c r="I107" s="52" t="s">
        <v>2382</v>
      </c>
    </row>
    <row r="108" spans="1:9" ht="19.5" customHeight="1">
      <c r="A108" s="15" t="s">
        <v>31</v>
      </c>
      <c r="B108" s="16" t="s">
        <v>2597</v>
      </c>
      <c r="C108" s="35"/>
      <c r="D108" s="72"/>
      <c r="E108" s="13"/>
      <c r="F108" s="12"/>
      <c r="G108" s="13"/>
      <c r="H108" s="13"/>
      <c r="I108" s="13"/>
    </row>
    <row r="109" spans="1:9" ht="75">
      <c r="A109" s="36">
        <v>1</v>
      </c>
      <c r="B109" s="37" t="s">
        <v>2598</v>
      </c>
      <c r="C109" s="39"/>
      <c r="D109" s="73"/>
      <c r="E109" s="36"/>
      <c r="F109" s="37"/>
      <c r="G109" s="74" t="s">
        <v>2599</v>
      </c>
      <c r="H109" s="74" t="s">
        <v>2600</v>
      </c>
      <c r="I109" s="36" t="s">
        <v>2382</v>
      </c>
    </row>
    <row r="110" spans="1:9" ht="45">
      <c r="A110" s="41">
        <v>2</v>
      </c>
      <c r="B110" s="75" t="s">
        <v>2601</v>
      </c>
      <c r="C110" s="43"/>
      <c r="D110" s="47"/>
      <c r="E110" s="41"/>
      <c r="F110" s="42"/>
      <c r="G110" s="24" t="s">
        <v>2602</v>
      </c>
      <c r="H110" s="24" t="s">
        <v>2603</v>
      </c>
      <c r="I110" s="41" t="s">
        <v>2382</v>
      </c>
    </row>
    <row r="111" spans="1:9" ht="75">
      <c r="A111" s="41">
        <v>3</v>
      </c>
      <c r="B111" s="42" t="s">
        <v>2604</v>
      </c>
      <c r="C111" s="43"/>
      <c r="D111" s="47"/>
      <c r="E111" s="41"/>
      <c r="F111" s="42"/>
      <c r="G111" s="74" t="s">
        <v>2599</v>
      </c>
      <c r="H111" s="74" t="s">
        <v>2600</v>
      </c>
      <c r="I111" s="41" t="s">
        <v>2382</v>
      </c>
    </row>
    <row r="112" spans="1:9" ht="45">
      <c r="A112" s="41">
        <v>4</v>
      </c>
      <c r="B112" s="42" t="s">
        <v>2605</v>
      </c>
      <c r="C112" s="43"/>
      <c r="D112" s="47"/>
      <c r="E112" s="41"/>
      <c r="F112" s="42"/>
      <c r="G112" s="24" t="s">
        <v>2602</v>
      </c>
      <c r="H112" s="24" t="s">
        <v>2603</v>
      </c>
      <c r="I112" s="41" t="s">
        <v>2382</v>
      </c>
    </row>
    <row r="113" spans="1:9" ht="75">
      <c r="A113" s="41">
        <v>5</v>
      </c>
      <c r="B113" s="42" t="s">
        <v>2606</v>
      </c>
      <c r="C113" s="43"/>
      <c r="D113" s="47"/>
      <c r="E113" s="41"/>
      <c r="F113" s="42"/>
      <c r="G113" s="74" t="s">
        <v>2599</v>
      </c>
      <c r="H113" s="74" t="s">
        <v>2600</v>
      </c>
      <c r="I113" s="41" t="s">
        <v>2382</v>
      </c>
    </row>
    <row r="114" spans="1:9" ht="30">
      <c r="A114" s="41">
        <v>6</v>
      </c>
      <c r="B114" s="76" t="s">
        <v>2607</v>
      </c>
      <c r="C114" s="77"/>
      <c r="D114" s="77" t="s">
        <v>2376</v>
      </c>
      <c r="E114" s="78" t="s">
        <v>2378</v>
      </c>
      <c r="F114" s="76" t="s">
        <v>2608</v>
      </c>
      <c r="G114" s="79" t="s">
        <v>2609</v>
      </c>
      <c r="H114" s="78" t="s">
        <v>2610</v>
      </c>
      <c r="I114" s="78" t="s">
        <v>2382</v>
      </c>
    </row>
    <row r="115" spans="1:9" ht="30">
      <c r="A115" s="41">
        <v>7</v>
      </c>
      <c r="B115" s="42" t="s">
        <v>2611</v>
      </c>
      <c r="C115" s="43"/>
      <c r="D115" s="43" t="s">
        <v>2612</v>
      </c>
      <c r="E115" s="41" t="s">
        <v>2458</v>
      </c>
      <c r="F115" s="42" t="s">
        <v>2613</v>
      </c>
      <c r="G115" s="79" t="s">
        <v>2609</v>
      </c>
      <c r="H115" s="78" t="s">
        <v>2610</v>
      </c>
      <c r="I115" s="41" t="s">
        <v>2382</v>
      </c>
    </row>
    <row r="116" spans="1:9" ht="30">
      <c r="A116" s="41">
        <v>8</v>
      </c>
      <c r="B116" s="42" t="s">
        <v>2614</v>
      </c>
      <c r="C116" s="43"/>
      <c r="D116" s="43" t="s">
        <v>2615</v>
      </c>
      <c r="E116" s="41" t="s">
        <v>2458</v>
      </c>
      <c r="F116" s="42" t="s">
        <v>2616</v>
      </c>
      <c r="G116" s="79" t="s">
        <v>2609</v>
      </c>
      <c r="H116" s="78" t="s">
        <v>2610</v>
      </c>
      <c r="I116" s="41" t="s">
        <v>2382</v>
      </c>
    </row>
    <row r="117" spans="1:9">
      <c r="A117" s="41">
        <v>9</v>
      </c>
      <c r="B117" s="42" t="s">
        <v>2617</v>
      </c>
      <c r="C117" s="43"/>
      <c r="D117" s="43" t="s">
        <v>2438</v>
      </c>
      <c r="E117" s="41" t="s">
        <v>2378</v>
      </c>
      <c r="F117" s="42" t="s">
        <v>2613</v>
      </c>
      <c r="G117" s="41" t="s">
        <v>2395</v>
      </c>
      <c r="H117" s="41"/>
      <c r="I117" s="41" t="s">
        <v>2382</v>
      </c>
    </row>
    <row r="118" spans="1:9" ht="60">
      <c r="A118" s="41">
        <v>10</v>
      </c>
      <c r="B118" s="42" t="s">
        <v>2618</v>
      </c>
      <c r="C118" s="43"/>
      <c r="D118" s="30" t="s">
        <v>2619</v>
      </c>
      <c r="E118" s="41" t="s">
        <v>2378</v>
      </c>
      <c r="F118" s="42" t="s">
        <v>2620</v>
      </c>
      <c r="G118" s="79" t="s">
        <v>2621</v>
      </c>
      <c r="H118" s="78" t="s">
        <v>2622</v>
      </c>
      <c r="I118" s="41" t="s">
        <v>2382</v>
      </c>
    </row>
    <row r="119" spans="1:9" ht="60">
      <c r="A119" s="41">
        <v>11</v>
      </c>
      <c r="B119" s="42" t="s">
        <v>2623</v>
      </c>
      <c r="C119" s="43"/>
      <c r="D119" s="43" t="s">
        <v>2624</v>
      </c>
      <c r="E119" s="41" t="s">
        <v>2378</v>
      </c>
      <c r="F119" s="42" t="s">
        <v>2613</v>
      </c>
      <c r="G119" s="79" t="s">
        <v>2621</v>
      </c>
      <c r="H119" s="78" t="s">
        <v>2622</v>
      </c>
      <c r="I119" s="41" t="s">
        <v>2382</v>
      </c>
    </row>
    <row r="120" spans="1:9" ht="60">
      <c r="A120" s="41">
        <v>12</v>
      </c>
      <c r="B120" s="42" t="s">
        <v>2625</v>
      </c>
      <c r="C120" s="43"/>
      <c r="D120" s="43" t="s">
        <v>2626</v>
      </c>
      <c r="E120" s="41" t="s">
        <v>2378</v>
      </c>
      <c r="F120" s="42" t="s">
        <v>2613</v>
      </c>
      <c r="G120" s="79" t="s">
        <v>2621</v>
      </c>
      <c r="H120" s="78" t="s">
        <v>2622</v>
      </c>
      <c r="I120" s="41" t="s">
        <v>2382</v>
      </c>
    </row>
    <row r="121" spans="1:9" ht="60">
      <c r="A121" s="41">
        <v>13</v>
      </c>
      <c r="B121" s="42" t="s">
        <v>2627</v>
      </c>
      <c r="C121" s="43" t="s">
        <v>2405</v>
      </c>
      <c r="D121" s="47" t="s">
        <v>2628</v>
      </c>
      <c r="E121" s="41" t="s">
        <v>2378</v>
      </c>
      <c r="F121" s="42" t="s">
        <v>2629</v>
      </c>
      <c r="G121" s="79" t="s">
        <v>2621</v>
      </c>
      <c r="H121" s="78" t="s">
        <v>2622</v>
      </c>
      <c r="I121" s="41" t="s">
        <v>2382</v>
      </c>
    </row>
    <row r="122" spans="1:9" ht="30">
      <c r="A122" s="41">
        <v>14</v>
      </c>
      <c r="B122" s="42" t="s">
        <v>2630</v>
      </c>
      <c r="C122" s="43" t="s">
        <v>2420</v>
      </c>
      <c r="D122" s="47" t="s">
        <v>2420</v>
      </c>
      <c r="E122" s="41" t="s">
        <v>2378</v>
      </c>
      <c r="F122" s="42" t="s">
        <v>2631</v>
      </c>
      <c r="G122" s="79" t="s">
        <v>2609</v>
      </c>
      <c r="H122" s="78" t="s">
        <v>2610</v>
      </c>
      <c r="I122" s="41" t="s">
        <v>2382</v>
      </c>
    </row>
    <row r="123" spans="1:9" ht="60">
      <c r="A123" s="41">
        <v>15</v>
      </c>
      <c r="B123" s="42" t="s">
        <v>2632</v>
      </c>
      <c r="C123" s="43"/>
      <c r="D123" s="47" t="s">
        <v>2633</v>
      </c>
      <c r="E123" s="41"/>
      <c r="F123" s="42"/>
      <c r="G123" s="79" t="s">
        <v>2621</v>
      </c>
      <c r="H123" s="78" t="s">
        <v>2622</v>
      </c>
      <c r="I123" s="41" t="s">
        <v>2382</v>
      </c>
    </row>
    <row r="124" spans="1:9" ht="60">
      <c r="A124" s="41">
        <v>16</v>
      </c>
      <c r="B124" s="42" t="s">
        <v>2634</v>
      </c>
      <c r="C124" s="43"/>
      <c r="D124" s="80" t="s">
        <v>2635</v>
      </c>
      <c r="E124" s="41" t="s">
        <v>2458</v>
      </c>
      <c r="F124" s="81" t="s">
        <v>2636</v>
      </c>
      <c r="G124" s="79" t="s">
        <v>2621</v>
      </c>
      <c r="H124" s="78" t="s">
        <v>2622</v>
      </c>
      <c r="I124" s="41" t="s">
        <v>2382</v>
      </c>
    </row>
    <row r="125" spans="1:9" ht="60">
      <c r="A125" s="41">
        <v>17</v>
      </c>
      <c r="B125" s="42" t="s">
        <v>2637</v>
      </c>
      <c r="C125" s="43"/>
      <c r="D125" s="80" t="s">
        <v>2638</v>
      </c>
      <c r="E125" s="41" t="s">
        <v>2458</v>
      </c>
      <c r="F125" s="81" t="s">
        <v>2639</v>
      </c>
      <c r="G125" s="79" t="s">
        <v>2621</v>
      </c>
      <c r="H125" s="78" t="s">
        <v>2622</v>
      </c>
      <c r="I125" s="41" t="s">
        <v>2382</v>
      </c>
    </row>
    <row r="126" spans="1:9" ht="60">
      <c r="A126" s="41">
        <v>18</v>
      </c>
      <c r="B126" s="42" t="s">
        <v>2640</v>
      </c>
      <c r="C126" s="43"/>
      <c r="D126" s="47" t="s">
        <v>2641</v>
      </c>
      <c r="E126" s="41" t="s">
        <v>2458</v>
      </c>
      <c r="F126" s="81" t="s">
        <v>2642</v>
      </c>
      <c r="G126" s="79" t="s">
        <v>2621</v>
      </c>
      <c r="H126" s="78" t="s">
        <v>2622</v>
      </c>
      <c r="I126" s="41" t="s">
        <v>2382</v>
      </c>
    </row>
    <row r="127" spans="1:9" ht="60">
      <c r="A127" s="41">
        <v>19</v>
      </c>
      <c r="B127" s="42" t="s">
        <v>2643</v>
      </c>
      <c r="C127" s="43"/>
      <c r="D127" s="80" t="s">
        <v>2644</v>
      </c>
      <c r="E127" s="41" t="s">
        <v>2458</v>
      </c>
      <c r="F127" s="81" t="s">
        <v>2645</v>
      </c>
      <c r="G127" s="79" t="s">
        <v>2621</v>
      </c>
      <c r="H127" s="78" t="s">
        <v>2622</v>
      </c>
      <c r="I127" s="41" t="s">
        <v>2382</v>
      </c>
    </row>
    <row r="128" spans="1:9" ht="30">
      <c r="A128" s="41">
        <v>20</v>
      </c>
      <c r="B128" s="42" t="s">
        <v>2646</v>
      </c>
      <c r="C128" s="43"/>
      <c r="D128" s="47" t="s">
        <v>2612</v>
      </c>
      <c r="E128" s="41" t="s">
        <v>2458</v>
      </c>
      <c r="F128" s="81" t="s">
        <v>2647</v>
      </c>
      <c r="G128" s="79" t="s">
        <v>2609</v>
      </c>
      <c r="H128" s="78" t="s">
        <v>2610</v>
      </c>
      <c r="I128" s="41" t="s">
        <v>2382</v>
      </c>
    </row>
    <row r="129" spans="1:13" ht="30">
      <c r="A129" s="41">
        <v>21</v>
      </c>
      <c r="B129" s="42" t="s">
        <v>2648</v>
      </c>
      <c r="C129" s="43"/>
      <c r="D129" s="47" t="s">
        <v>2438</v>
      </c>
      <c r="E129" s="41" t="s">
        <v>2458</v>
      </c>
      <c r="F129" s="81" t="s">
        <v>2613</v>
      </c>
      <c r="G129" s="79" t="s">
        <v>2609</v>
      </c>
      <c r="H129" s="78" t="s">
        <v>2610</v>
      </c>
      <c r="I129" s="41" t="s">
        <v>2382</v>
      </c>
    </row>
    <row r="130" spans="1:13" ht="30">
      <c r="A130" s="41">
        <v>22</v>
      </c>
      <c r="B130" s="53" t="s">
        <v>2649</v>
      </c>
      <c r="C130" s="54"/>
      <c r="D130" s="55" t="s">
        <v>2650</v>
      </c>
      <c r="E130" s="52" t="s">
        <v>2458</v>
      </c>
      <c r="F130" s="82" t="s">
        <v>2651</v>
      </c>
      <c r="G130" s="79" t="s">
        <v>2609</v>
      </c>
      <c r="H130" s="78" t="s">
        <v>2610</v>
      </c>
      <c r="I130" s="52" t="s">
        <v>2382</v>
      </c>
    </row>
    <row r="131" spans="1:13" ht="20.25" customHeight="1">
      <c r="A131" s="15" t="s">
        <v>239</v>
      </c>
      <c r="B131" s="16" t="s">
        <v>2652</v>
      </c>
      <c r="C131" s="35"/>
      <c r="D131" s="72"/>
      <c r="E131" s="13"/>
      <c r="F131" s="12"/>
      <c r="G131" s="13"/>
      <c r="H131" s="13"/>
      <c r="I131" s="13"/>
    </row>
    <row r="132" spans="1:13">
      <c r="A132" s="36">
        <v>1</v>
      </c>
      <c r="B132" s="83" t="s">
        <v>2136</v>
      </c>
      <c r="C132" s="39" t="s">
        <v>2528</v>
      </c>
      <c r="D132" s="73" t="s">
        <v>2377</v>
      </c>
      <c r="E132" s="36" t="s">
        <v>2458</v>
      </c>
      <c r="F132" s="37" t="s">
        <v>2653</v>
      </c>
      <c r="G132" s="84" t="s">
        <v>2395</v>
      </c>
      <c r="H132" s="74"/>
      <c r="I132" s="36" t="s">
        <v>2382</v>
      </c>
    </row>
    <row r="133" spans="1:13" ht="90">
      <c r="A133" s="41">
        <v>2</v>
      </c>
      <c r="B133" s="81" t="s">
        <v>2654</v>
      </c>
      <c r="C133" s="43" t="s">
        <v>2467</v>
      </c>
      <c r="D133" s="47" t="s">
        <v>2377</v>
      </c>
      <c r="E133" s="41" t="s">
        <v>2534</v>
      </c>
      <c r="F133" s="42" t="s">
        <v>2655</v>
      </c>
      <c r="G133" s="85" t="s">
        <v>2656</v>
      </c>
      <c r="H133" s="85" t="s">
        <v>2657</v>
      </c>
      <c r="I133" s="41" t="s">
        <v>2382</v>
      </c>
    </row>
    <row r="134" spans="1:13" s="86" customFormat="1" ht="90">
      <c r="A134" s="41">
        <v>3</v>
      </c>
      <c r="B134" s="81" t="s">
        <v>468</v>
      </c>
      <c r="C134" s="43" t="s">
        <v>2467</v>
      </c>
      <c r="D134" s="47" t="s">
        <v>2377</v>
      </c>
      <c r="E134" s="41" t="s">
        <v>2534</v>
      </c>
      <c r="F134" s="42" t="s">
        <v>2658</v>
      </c>
      <c r="G134" s="85" t="s">
        <v>2656</v>
      </c>
      <c r="H134" s="85" t="s">
        <v>2657</v>
      </c>
      <c r="I134" s="41" t="s">
        <v>2382</v>
      </c>
    </row>
    <row r="135" spans="1:13" ht="105">
      <c r="A135" s="41">
        <v>4</v>
      </c>
      <c r="B135" s="81" t="s">
        <v>2659</v>
      </c>
      <c r="C135" s="43" t="s">
        <v>2448</v>
      </c>
      <c r="D135" s="47" t="s">
        <v>2377</v>
      </c>
      <c r="E135" s="41" t="s">
        <v>2534</v>
      </c>
      <c r="F135" s="42" t="s">
        <v>2660</v>
      </c>
      <c r="G135" s="44" t="s">
        <v>2661</v>
      </c>
      <c r="H135" s="85" t="s">
        <v>2662</v>
      </c>
      <c r="I135" s="41" t="s">
        <v>2382</v>
      </c>
    </row>
    <row r="136" spans="1:13" ht="75">
      <c r="A136" s="41">
        <v>5</v>
      </c>
      <c r="B136" s="81" t="s">
        <v>473</v>
      </c>
      <c r="C136" s="43" t="s">
        <v>2512</v>
      </c>
      <c r="D136" s="47" t="s">
        <v>2377</v>
      </c>
      <c r="E136" s="41" t="s">
        <v>2458</v>
      </c>
      <c r="F136" s="42" t="s">
        <v>2663</v>
      </c>
      <c r="G136" s="85" t="s">
        <v>2664</v>
      </c>
      <c r="H136" s="87" t="s">
        <v>2665</v>
      </c>
      <c r="I136" s="41" t="s">
        <v>2382</v>
      </c>
    </row>
    <row r="137" spans="1:13" ht="135">
      <c r="A137" s="41">
        <v>6</v>
      </c>
      <c r="B137" s="81" t="s">
        <v>2666</v>
      </c>
      <c r="C137" s="43" t="s">
        <v>2497</v>
      </c>
      <c r="D137" s="47" t="s">
        <v>2377</v>
      </c>
      <c r="E137" s="41" t="s">
        <v>2534</v>
      </c>
      <c r="F137" s="42" t="s">
        <v>2667</v>
      </c>
      <c r="G137" s="85" t="s">
        <v>2668</v>
      </c>
      <c r="H137" s="85" t="s">
        <v>2669</v>
      </c>
      <c r="I137" s="41" t="s">
        <v>2382</v>
      </c>
    </row>
    <row r="138" spans="1:13" ht="30">
      <c r="A138" s="41">
        <v>7</v>
      </c>
      <c r="B138" s="81" t="s">
        <v>2670</v>
      </c>
      <c r="C138" s="43" t="s">
        <v>2497</v>
      </c>
      <c r="D138" s="47" t="s">
        <v>2377</v>
      </c>
      <c r="E138" s="41" t="s">
        <v>2378</v>
      </c>
      <c r="F138" s="42" t="s">
        <v>2671</v>
      </c>
      <c r="G138" s="88" t="s">
        <v>2672</v>
      </c>
      <c r="H138" s="89" t="s">
        <v>2673</v>
      </c>
      <c r="I138" s="41" t="s">
        <v>2382</v>
      </c>
    </row>
    <row r="139" spans="1:13" ht="75">
      <c r="A139" s="41">
        <v>8</v>
      </c>
      <c r="B139" s="81" t="s">
        <v>474</v>
      </c>
      <c r="C139" s="43" t="s">
        <v>2492</v>
      </c>
      <c r="D139" s="47" t="s">
        <v>2377</v>
      </c>
      <c r="E139" s="41" t="s">
        <v>2458</v>
      </c>
      <c r="F139" s="42" t="s">
        <v>2674</v>
      </c>
      <c r="G139" s="87" t="s">
        <v>2675</v>
      </c>
      <c r="H139" s="85" t="s">
        <v>2676</v>
      </c>
      <c r="I139" s="41" t="s">
        <v>2382</v>
      </c>
    </row>
    <row r="140" spans="1:13" ht="78.75">
      <c r="A140" s="41">
        <v>9</v>
      </c>
      <c r="B140" s="81" t="s">
        <v>470</v>
      </c>
      <c r="C140" s="43" t="s">
        <v>2397</v>
      </c>
      <c r="D140" s="47" t="s">
        <v>2377</v>
      </c>
      <c r="E140" s="41" t="s">
        <v>2534</v>
      </c>
      <c r="F140" s="42" t="s">
        <v>2677</v>
      </c>
      <c r="G140" s="90" t="s">
        <v>2678</v>
      </c>
      <c r="H140" s="90" t="s">
        <v>2679</v>
      </c>
      <c r="I140" s="41" t="s">
        <v>2382</v>
      </c>
      <c r="M140" s="91"/>
    </row>
    <row r="141" spans="1:13">
      <c r="A141" s="41">
        <v>10</v>
      </c>
      <c r="B141" s="81" t="s">
        <v>2680</v>
      </c>
      <c r="C141" s="43" t="s">
        <v>2388</v>
      </c>
      <c r="D141" s="47" t="s">
        <v>2377</v>
      </c>
      <c r="E141" s="41" t="s">
        <v>2458</v>
      </c>
      <c r="F141" s="42" t="s">
        <v>2681</v>
      </c>
      <c r="G141" s="92" t="s">
        <v>2395</v>
      </c>
      <c r="H141" s="92"/>
      <c r="I141" s="41" t="s">
        <v>2382</v>
      </c>
    </row>
    <row r="142" spans="1:13" ht="31.5">
      <c r="A142" s="41">
        <v>11</v>
      </c>
      <c r="B142" s="81" t="s">
        <v>2682</v>
      </c>
      <c r="C142" s="43" t="s">
        <v>2388</v>
      </c>
      <c r="D142" s="47" t="s">
        <v>2377</v>
      </c>
      <c r="E142" s="41" t="s">
        <v>2534</v>
      </c>
      <c r="F142" s="42" t="s">
        <v>2683</v>
      </c>
      <c r="G142" s="93" t="s">
        <v>2684</v>
      </c>
      <c r="H142" s="49" t="s">
        <v>2685</v>
      </c>
      <c r="I142" s="41" t="s">
        <v>2382</v>
      </c>
    </row>
    <row r="143" spans="1:13" ht="165">
      <c r="A143" s="41">
        <v>12</v>
      </c>
      <c r="B143" s="81" t="s">
        <v>464</v>
      </c>
      <c r="C143" s="43" t="s">
        <v>2408</v>
      </c>
      <c r="D143" s="47" t="s">
        <v>2377</v>
      </c>
      <c r="E143" s="41" t="s">
        <v>2378</v>
      </c>
      <c r="F143" s="42" t="s">
        <v>2686</v>
      </c>
      <c r="G143" s="62" t="s">
        <v>2687</v>
      </c>
      <c r="H143" s="94" t="s">
        <v>2688</v>
      </c>
      <c r="I143" s="41" t="s">
        <v>2382</v>
      </c>
    </row>
    <row r="144" spans="1:13">
      <c r="A144" s="41">
        <v>13</v>
      </c>
      <c r="B144" s="81" t="s">
        <v>2689</v>
      </c>
      <c r="C144" s="30" t="s">
        <v>2376</v>
      </c>
      <c r="D144" s="47" t="s">
        <v>2377</v>
      </c>
      <c r="E144" s="41" t="s">
        <v>2534</v>
      </c>
      <c r="F144" s="42" t="s">
        <v>2690</v>
      </c>
      <c r="G144" s="87" t="s">
        <v>2395</v>
      </c>
      <c r="H144" s="85"/>
      <c r="I144" s="41" t="s">
        <v>2382</v>
      </c>
    </row>
    <row r="145" spans="1:9" ht="110.25">
      <c r="A145" s="41">
        <v>14</v>
      </c>
      <c r="B145" s="81" t="s">
        <v>471</v>
      </c>
      <c r="C145" s="30" t="s">
        <v>2432</v>
      </c>
      <c r="D145" s="47" t="s">
        <v>2377</v>
      </c>
      <c r="E145" s="41" t="s">
        <v>2534</v>
      </c>
      <c r="F145" s="42" t="s">
        <v>2691</v>
      </c>
      <c r="G145" s="90" t="s">
        <v>2692</v>
      </c>
      <c r="H145" s="90" t="s">
        <v>2693</v>
      </c>
      <c r="I145" s="41" t="s">
        <v>2382</v>
      </c>
    </row>
    <row r="146" spans="1:9" ht="94.5">
      <c r="A146" s="95">
        <v>15</v>
      </c>
      <c r="B146" s="96" t="s">
        <v>472</v>
      </c>
      <c r="C146" s="55" t="s">
        <v>2388</v>
      </c>
      <c r="D146" s="55" t="s">
        <v>2377</v>
      </c>
      <c r="E146" s="52" t="s">
        <v>2534</v>
      </c>
      <c r="F146" s="53" t="s">
        <v>2655</v>
      </c>
      <c r="G146" s="97" t="s">
        <v>2694</v>
      </c>
      <c r="H146" s="97" t="s">
        <v>2695</v>
      </c>
      <c r="I146" s="52" t="s">
        <v>2382</v>
      </c>
    </row>
  </sheetData>
  <mergeCells count="12">
    <mergeCell ref="H5:H6"/>
    <mergeCell ref="I5:I6"/>
    <mergeCell ref="A1:I1"/>
    <mergeCell ref="A2:I2"/>
    <mergeCell ref="A3:I3"/>
    <mergeCell ref="A5:A6"/>
    <mergeCell ref="B5:B6"/>
    <mergeCell ref="C5:C6"/>
    <mergeCell ref="D5:D6"/>
    <mergeCell ref="E5:E6"/>
    <mergeCell ref="F5:F6"/>
    <mergeCell ref="G5:G6"/>
  </mergeCells>
  <printOptions horizontalCentered="1"/>
  <pageMargins left="0.47" right="0.16" top="0.54" bottom="0.56999999999999995" header="0.44" footer="0.47"/>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H1610"/>
  <sheetViews>
    <sheetView tabSelected="1" zoomScale="90" zoomScaleNormal="90" zoomScaleSheetLayoutView="70" workbookViewId="0">
      <pane ySplit="5" topLeftCell="A6" activePane="bottomLeft" state="frozen"/>
      <selection pane="bottomLeft" activeCell="A4" sqref="A4"/>
    </sheetView>
  </sheetViews>
  <sheetFormatPr defaultColWidth="9.33203125" defaultRowHeight="15.75"/>
  <cols>
    <col min="1" max="1" width="11.83203125" style="319" customWidth="1"/>
    <col min="2" max="2" width="30.1640625" style="378" customWidth="1"/>
    <col min="3" max="3" width="44.6640625" style="378" customWidth="1"/>
    <col min="4" max="4" width="36" style="378" customWidth="1"/>
    <col min="5" max="5" width="35.5" style="378" customWidth="1"/>
    <col min="6" max="6" width="14.1640625" style="654" customWidth="1"/>
    <col min="7" max="7" width="18.33203125" style="446" bestFit="1" customWidth="1"/>
    <col min="8" max="16384" width="9.33203125" style="319"/>
  </cols>
  <sheetData>
    <row r="1" spans="1:7" ht="16.5">
      <c r="A1" s="819" t="s">
        <v>308</v>
      </c>
      <c r="B1" s="819"/>
      <c r="C1" s="819"/>
      <c r="D1" s="819"/>
      <c r="E1" s="819"/>
      <c r="F1" s="819"/>
      <c r="G1" s="819"/>
    </row>
    <row r="2" spans="1:7" ht="16.5">
      <c r="A2" s="819" t="s">
        <v>2351</v>
      </c>
      <c r="B2" s="819"/>
      <c r="C2" s="819"/>
      <c r="D2" s="819"/>
      <c r="E2" s="819"/>
      <c r="F2" s="819"/>
      <c r="G2" s="819"/>
    </row>
    <row r="3" spans="1:7">
      <c r="A3" s="820" t="s">
        <v>4834</v>
      </c>
      <c r="B3" s="820"/>
      <c r="C3" s="820"/>
      <c r="D3" s="820"/>
      <c r="E3" s="820"/>
      <c r="F3" s="820"/>
      <c r="G3" s="820"/>
    </row>
    <row r="4" spans="1:7">
      <c r="A4" s="320"/>
      <c r="B4" s="321"/>
      <c r="C4" s="321"/>
      <c r="D4" s="321"/>
      <c r="E4" s="321"/>
      <c r="F4" s="322"/>
      <c r="G4" s="323"/>
    </row>
    <row r="5" spans="1:7" ht="64.5" customHeight="1">
      <c r="A5" s="324" t="s">
        <v>0</v>
      </c>
      <c r="B5" s="325" t="s">
        <v>1</v>
      </c>
      <c r="C5" s="324" t="s">
        <v>2</v>
      </c>
      <c r="D5" s="324" t="s">
        <v>3</v>
      </c>
      <c r="E5" s="324" t="s">
        <v>4</v>
      </c>
      <c r="F5" s="326" t="s">
        <v>124</v>
      </c>
      <c r="G5" s="324" t="s">
        <v>14</v>
      </c>
    </row>
    <row r="6" spans="1:7">
      <c r="A6" s="327" t="s">
        <v>6</v>
      </c>
      <c r="B6" s="328" t="s">
        <v>7</v>
      </c>
      <c r="C6" s="327" t="s">
        <v>8</v>
      </c>
      <c r="D6" s="327" t="s">
        <v>9</v>
      </c>
      <c r="E6" s="327" t="s">
        <v>10</v>
      </c>
      <c r="F6" s="329" t="s">
        <v>11</v>
      </c>
      <c r="G6" s="327" t="s">
        <v>12</v>
      </c>
    </row>
    <row r="7" spans="1:7">
      <c r="A7" s="327"/>
      <c r="B7" s="325" t="s">
        <v>307</v>
      </c>
      <c r="C7" s="328"/>
      <c r="D7" s="328"/>
      <c r="E7" s="328"/>
      <c r="F7" s="330"/>
      <c r="G7" s="330">
        <f>G8+G176+G295+G502+G508+G840+G1543</f>
        <v>1297</v>
      </c>
    </row>
    <row r="8" spans="1:7" s="334" customFormat="1">
      <c r="A8" s="324" t="s">
        <v>16</v>
      </c>
      <c r="B8" s="325" t="s">
        <v>48</v>
      </c>
      <c r="C8" s="331"/>
      <c r="D8" s="331"/>
      <c r="E8" s="331"/>
      <c r="F8" s="332"/>
      <c r="G8" s="333">
        <f>G9+G12+G25+G32+G35+G67+G73+G82+G91+G112+G117+G128+G130</f>
        <v>150</v>
      </c>
    </row>
    <row r="9" spans="1:7" s="334" customFormat="1">
      <c r="A9" s="324" t="s">
        <v>125</v>
      </c>
      <c r="B9" s="325" t="s">
        <v>65</v>
      </c>
      <c r="C9" s="331"/>
      <c r="D9" s="331"/>
      <c r="E9" s="331"/>
      <c r="F9" s="335">
        <f>SUM(F10:F11)</f>
        <v>16000</v>
      </c>
      <c r="G9" s="336">
        <f>A11</f>
        <v>2</v>
      </c>
    </row>
    <row r="10" spans="1:7" s="334" customFormat="1" ht="31.5">
      <c r="A10" s="337">
        <v>1</v>
      </c>
      <c r="B10" s="338" t="s">
        <v>3639</v>
      </c>
      <c r="C10" s="339" t="s">
        <v>128</v>
      </c>
      <c r="D10" s="339" t="s">
        <v>4190</v>
      </c>
      <c r="E10" s="339" t="s">
        <v>129</v>
      </c>
      <c r="F10" s="340">
        <v>9000</v>
      </c>
      <c r="G10" s="341" t="s">
        <v>4191</v>
      </c>
    </row>
    <row r="11" spans="1:7" s="334" customFormat="1">
      <c r="A11" s="337">
        <v>2</v>
      </c>
      <c r="B11" s="338" t="s">
        <v>127</v>
      </c>
      <c r="C11" s="339" t="s">
        <v>128</v>
      </c>
      <c r="E11" s="339" t="s">
        <v>129</v>
      </c>
      <c r="F11" s="340">
        <v>7000</v>
      </c>
      <c r="G11" s="341" t="s">
        <v>322</v>
      </c>
    </row>
    <row r="12" spans="1:7" s="334" customFormat="1">
      <c r="A12" s="342" t="s">
        <v>126</v>
      </c>
      <c r="B12" s="325" t="s">
        <v>108</v>
      </c>
      <c r="C12" s="331"/>
      <c r="D12" s="331"/>
      <c r="E12" s="331"/>
      <c r="F12" s="335">
        <f>SUM(F13:F24)</f>
        <v>31000</v>
      </c>
      <c r="G12" s="336">
        <f>A24</f>
        <v>12</v>
      </c>
    </row>
    <row r="13" spans="1:7" s="334" customFormat="1">
      <c r="A13" s="343">
        <v>1</v>
      </c>
      <c r="B13" s="338" t="s">
        <v>131</v>
      </c>
      <c r="C13" s="339" t="s">
        <v>132</v>
      </c>
      <c r="D13" s="339" t="s">
        <v>133</v>
      </c>
      <c r="E13" s="339" t="s">
        <v>134</v>
      </c>
      <c r="F13" s="340">
        <v>8000</v>
      </c>
      <c r="G13" s="344" t="s">
        <v>4348</v>
      </c>
    </row>
    <row r="14" spans="1:7" s="334" customFormat="1">
      <c r="A14" s="343">
        <v>2</v>
      </c>
      <c r="B14" s="338" t="s">
        <v>117</v>
      </c>
      <c r="C14" s="339" t="s">
        <v>132</v>
      </c>
      <c r="D14" s="339" t="s">
        <v>133</v>
      </c>
      <c r="E14" s="339" t="s">
        <v>134</v>
      </c>
      <c r="F14" s="340">
        <v>5000</v>
      </c>
      <c r="G14" s="344" t="s">
        <v>4348</v>
      </c>
    </row>
    <row r="15" spans="1:7" s="334" customFormat="1">
      <c r="A15" s="343">
        <v>3</v>
      </c>
      <c r="B15" s="338" t="s">
        <v>138</v>
      </c>
      <c r="C15" s="345" t="s">
        <v>132</v>
      </c>
      <c r="D15" s="345" t="s">
        <v>133</v>
      </c>
      <c r="E15" s="345" t="s">
        <v>134</v>
      </c>
      <c r="F15" s="346">
        <v>8000</v>
      </c>
      <c r="G15" s="344" t="s">
        <v>4348</v>
      </c>
    </row>
    <row r="16" spans="1:7" s="334" customFormat="1">
      <c r="A16" s="343">
        <v>4</v>
      </c>
      <c r="B16" s="338" t="s">
        <v>3398</v>
      </c>
      <c r="C16" s="345" t="s">
        <v>3397</v>
      </c>
      <c r="D16" s="345" t="s">
        <v>133</v>
      </c>
      <c r="E16" s="345" t="s">
        <v>134</v>
      </c>
      <c r="F16" s="346">
        <v>10000</v>
      </c>
      <c r="G16" s="344" t="s">
        <v>4348</v>
      </c>
    </row>
    <row r="17" spans="1:7" s="334" customFormat="1">
      <c r="A17" s="343">
        <v>5</v>
      </c>
      <c r="B17" s="338" t="s">
        <v>3394</v>
      </c>
      <c r="C17" s="339" t="s">
        <v>132</v>
      </c>
      <c r="D17" s="339" t="s">
        <v>133</v>
      </c>
      <c r="E17" s="339"/>
      <c r="F17" s="347"/>
      <c r="G17" s="344" t="s">
        <v>4348</v>
      </c>
    </row>
    <row r="18" spans="1:7" s="334" customFormat="1">
      <c r="A18" s="343">
        <v>6</v>
      </c>
      <c r="B18" s="338" t="s">
        <v>136</v>
      </c>
      <c r="C18" s="339" t="s">
        <v>132</v>
      </c>
      <c r="D18" s="339" t="s">
        <v>133</v>
      </c>
      <c r="E18" s="339"/>
      <c r="F18" s="347"/>
      <c r="G18" s="344" t="s">
        <v>4348</v>
      </c>
    </row>
    <row r="19" spans="1:7" s="334" customFormat="1">
      <c r="A19" s="343">
        <v>7</v>
      </c>
      <c r="B19" s="338" t="s">
        <v>137</v>
      </c>
      <c r="C19" s="339" t="s">
        <v>132</v>
      </c>
      <c r="D19" s="339" t="s">
        <v>133</v>
      </c>
      <c r="E19" s="339"/>
      <c r="F19" s="347"/>
      <c r="G19" s="344" t="s">
        <v>4348</v>
      </c>
    </row>
    <row r="20" spans="1:7" s="334" customFormat="1">
      <c r="A20" s="343">
        <v>8</v>
      </c>
      <c r="B20" s="338" t="s">
        <v>135</v>
      </c>
      <c r="C20" s="339" t="s">
        <v>132</v>
      </c>
      <c r="D20" s="339" t="s">
        <v>133</v>
      </c>
      <c r="E20" s="339"/>
      <c r="F20" s="347"/>
      <c r="G20" s="341" t="s">
        <v>4200</v>
      </c>
    </row>
    <row r="21" spans="1:7" s="334" customFormat="1">
      <c r="A21" s="343">
        <v>9</v>
      </c>
      <c r="B21" s="338" t="s">
        <v>3405</v>
      </c>
      <c r="C21" s="339" t="s">
        <v>132</v>
      </c>
      <c r="D21" s="339" t="s">
        <v>3396</v>
      </c>
      <c r="E21" s="339"/>
      <c r="F21" s="347"/>
      <c r="G21" s="341" t="s">
        <v>322</v>
      </c>
    </row>
    <row r="22" spans="1:7" s="334" customFormat="1">
      <c r="A22" s="343">
        <v>10</v>
      </c>
      <c r="B22" s="338" t="s">
        <v>109</v>
      </c>
      <c r="C22" s="345" t="s">
        <v>3397</v>
      </c>
      <c r="D22" s="345" t="s">
        <v>133</v>
      </c>
      <c r="E22" s="345"/>
      <c r="F22" s="346"/>
      <c r="G22" s="344" t="s">
        <v>322</v>
      </c>
    </row>
    <row r="23" spans="1:7" s="334" customFormat="1">
      <c r="A23" s="343">
        <v>11</v>
      </c>
      <c r="B23" s="338" t="s">
        <v>3395</v>
      </c>
      <c r="C23" s="339" t="s">
        <v>132</v>
      </c>
      <c r="D23" s="339" t="s">
        <v>133</v>
      </c>
      <c r="E23" s="339"/>
      <c r="F23" s="347"/>
      <c r="G23" s="341" t="s">
        <v>322</v>
      </c>
    </row>
    <row r="24" spans="1:7">
      <c r="A24" s="343">
        <v>12</v>
      </c>
      <c r="B24" s="338" t="s">
        <v>325</v>
      </c>
      <c r="C24" s="339" t="s">
        <v>132</v>
      </c>
      <c r="D24" s="339" t="s">
        <v>3393</v>
      </c>
      <c r="E24" s="339"/>
      <c r="F24" s="347"/>
      <c r="G24" s="341" t="s">
        <v>322</v>
      </c>
    </row>
    <row r="25" spans="1:7" s="334" customFormat="1">
      <c r="A25" s="324" t="s">
        <v>130</v>
      </c>
      <c r="B25" s="325" t="s">
        <v>69</v>
      </c>
      <c r="C25" s="331"/>
      <c r="D25" s="331"/>
      <c r="E25" s="331"/>
      <c r="F25" s="335">
        <f>SUM(F26:F31)</f>
        <v>41000</v>
      </c>
      <c r="G25" s="336">
        <f>A31</f>
        <v>6</v>
      </c>
    </row>
    <row r="26" spans="1:7" s="334" customFormat="1">
      <c r="A26" s="337">
        <v>1</v>
      </c>
      <c r="B26" s="338" t="s">
        <v>2282</v>
      </c>
      <c r="C26" s="339" t="s">
        <v>140</v>
      </c>
      <c r="D26" s="339" t="s">
        <v>2315</v>
      </c>
      <c r="E26" s="339"/>
      <c r="F26" s="340">
        <v>2000</v>
      </c>
      <c r="G26" s="341" t="s">
        <v>4200</v>
      </c>
    </row>
    <row r="27" spans="1:7" s="334" customFormat="1">
      <c r="A27" s="337">
        <v>2</v>
      </c>
      <c r="B27" s="338" t="s">
        <v>2283</v>
      </c>
      <c r="C27" s="339"/>
      <c r="D27" s="339" t="s">
        <v>2315</v>
      </c>
      <c r="E27" s="339"/>
      <c r="F27" s="340">
        <v>2000</v>
      </c>
      <c r="G27" s="341" t="s">
        <v>4200</v>
      </c>
    </row>
    <row r="28" spans="1:7" s="334" customFormat="1" ht="31.5">
      <c r="A28" s="337">
        <v>3</v>
      </c>
      <c r="B28" s="338" t="s">
        <v>70</v>
      </c>
      <c r="C28" s="339" t="s">
        <v>2284</v>
      </c>
      <c r="D28" s="339"/>
      <c r="E28" s="339"/>
      <c r="F28" s="340">
        <v>30000</v>
      </c>
      <c r="G28" s="341" t="s">
        <v>4200</v>
      </c>
    </row>
    <row r="29" spans="1:7" s="334" customFormat="1" ht="47.25">
      <c r="A29" s="337">
        <v>4</v>
      </c>
      <c r="B29" s="338" t="s">
        <v>3668</v>
      </c>
      <c r="C29" s="339" t="s">
        <v>3672</v>
      </c>
      <c r="D29" s="339"/>
      <c r="E29" s="339"/>
      <c r="F29" s="340">
        <v>7000</v>
      </c>
      <c r="G29" s="341" t="s">
        <v>4191</v>
      </c>
    </row>
    <row r="30" spans="1:7" s="334" customFormat="1" ht="31.5">
      <c r="A30" s="337">
        <v>5</v>
      </c>
      <c r="B30" s="338" t="s">
        <v>3670</v>
      </c>
      <c r="C30" s="339" t="s">
        <v>3675</v>
      </c>
      <c r="D30" s="339"/>
      <c r="E30" s="339" t="s">
        <v>3676</v>
      </c>
      <c r="F30" s="340"/>
      <c r="G30" s="344" t="s">
        <v>322</v>
      </c>
    </row>
    <row r="31" spans="1:7" s="334" customFormat="1" ht="31.5">
      <c r="A31" s="337">
        <v>6</v>
      </c>
      <c r="B31" s="338" t="s">
        <v>320</v>
      </c>
      <c r="C31" s="339" t="s">
        <v>4434</v>
      </c>
      <c r="D31" s="339"/>
      <c r="E31" s="339" t="s">
        <v>3671</v>
      </c>
      <c r="F31" s="347"/>
      <c r="G31" s="344" t="s">
        <v>322</v>
      </c>
    </row>
    <row r="32" spans="1:7" s="334" customFormat="1">
      <c r="A32" s="324" t="s">
        <v>139</v>
      </c>
      <c r="B32" s="325" t="s">
        <v>71</v>
      </c>
      <c r="C32" s="331"/>
      <c r="D32" s="331"/>
      <c r="E32" s="331"/>
      <c r="F32" s="348">
        <f>SUM(F33:F34)</f>
        <v>14200</v>
      </c>
      <c r="G32" s="336">
        <f>A34</f>
        <v>2</v>
      </c>
    </row>
    <row r="33" spans="1:7" s="350" customFormat="1">
      <c r="A33" s="337">
        <v>1</v>
      </c>
      <c r="B33" s="338" t="s">
        <v>3680</v>
      </c>
      <c r="C33" s="338" t="s">
        <v>4347</v>
      </c>
      <c r="D33" s="338"/>
      <c r="E33" s="338" t="s">
        <v>4252</v>
      </c>
      <c r="F33" s="349">
        <v>200</v>
      </c>
      <c r="G33" s="344" t="s">
        <v>4191</v>
      </c>
    </row>
    <row r="34" spans="1:7" s="350" customFormat="1" ht="66.75" customHeight="1">
      <c r="A34" s="337">
        <v>2</v>
      </c>
      <c r="B34" s="338" t="s">
        <v>3681</v>
      </c>
      <c r="C34" s="338" t="s">
        <v>3682</v>
      </c>
      <c r="D34" s="338"/>
      <c r="E34" s="338" t="s">
        <v>3683</v>
      </c>
      <c r="F34" s="349">
        <v>14000</v>
      </c>
      <c r="G34" s="344" t="s">
        <v>4191</v>
      </c>
    </row>
    <row r="35" spans="1:7" s="334" customFormat="1">
      <c r="A35" s="324" t="s">
        <v>141</v>
      </c>
      <c r="B35" s="325" t="s">
        <v>75</v>
      </c>
      <c r="C35" s="331"/>
      <c r="D35" s="331"/>
      <c r="E35" s="331"/>
      <c r="F35" s="348">
        <f>SUM(F36:F66)</f>
        <v>197450</v>
      </c>
      <c r="G35" s="336">
        <f>A66</f>
        <v>31</v>
      </c>
    </row>
    <row r="36" spans="1:7" s="334" customFormat="1" ht="47.25">
      <c r="A36" s="337">
        <v>1</v>
      </c>
      <c r="B36" s="338" t="s">
        <v>3269</v>
      </c>
      <c r="C36" s="339" t="s">
        <v>3270</v>
      </c>
      <c r="D36" s="339"/>
      <c r="E36" s="339" t="s">
        <v>3271</v>
      </c>
      <c r="F36" s="346">
        <v>5000</v>
      </c>
      <c r="G36" s="351" t="s">
        <v>4357</v>
      </c>
    </row>
    <row r="37" spans="1:7" s="334" customFormat="1" ht="63">
      <c r="A37" s="337">
        <v>2</v>
      </c>
      <c r="B37" s="338" t="s">
        <v>2290</v>
      </c>
      <c r="C37" s="339" t="s">
        <v>3212</v>
      </c>
      <c r="D37" s="339"/>
      <c r="E37" s="339" t="s">
        <v>3213</v>
      </c>
      <c r="F37" s="346">
        <v>7500</v>
      </c>
      <c r="G37" s="341" t="s">
        <v>4355</v>
      </c>
    </row>
    <row r="38" spans="1:7" s="334" customFormat="1" ht="63">
      <c r="A38" s="337">
        <v>3</v>
      </c>
      <c r="B38" s="338" t="s">
        <v>3236</v>
      </c>
      <c r="C38" s="339" t="s">
        <v>3237</v>
      </c>
      <c r="D38" s="339" t="s">
        <v>3215</v>
      </c>
      <c r="E38" s="339" t="s">
        <v>3238</v>
      </c>
      <c r="F38" s="346">
        <v>6500</v>
      </c>
      <c r="G38" s="341" t="s">
        <v>4348</v>
      </c>
    </row>
    <row r="39" spans="1:7" s="334" customFormat="1" ht="47.25">
      <c r="A39" s="337">
        <v>4</v>
      </c>
      <c r="B39" s="338" t="s">
        <v>3216</v>
      </c>
      <c r="C39" s="339"/>
      <c r="D39" s="339" t="s">
        <v>3217</v>
      </c>
      <c r="E39" s="339" t="s">
        <v>3218</v>
      </c>
      <c r="F39" s="346">
        <v>7000</v>
      </c>
      <c r="G39" s="341" t="s">
        <v>4191</v>
      </c>
    </row>
    <row r="40" spans="1:7" s="334" customFormat="1" ht="63">
      <c r="A40" s="337">
        <v>5</v>
      </c>
      <c r="B40" s="338" t="s">
        <v>3239</v>
      </c>
      <c r="C40" s="339" t="s">
        <v>4419</v>
      </c>
      <c r="D40" s="339" t="s">
        <v>3240</v>
      </c>
      <c r="E40" s="339" t="s">
        <v>3241</v>
      </c>
      <c r="F40" s="346">
        <v>11500</v>
      </c>
      <c r="G40" s="341" t="s">
        <v>4191</v>
      </c>
    </row>
    <row r="41" spans="1:7" s="334" customFormat="1" ht="63">
      <c r="A41" s="337">
        <v>6</v>
      </c>
      <c r="B41" s="338" t="s">
        <v>3266</v>
      </c>
      <c r="C41" s="339"/>
      <c r="D41" s="339" t="s">
        <v>3267</v>
      </c>
      <c r="E41" s="339" t="s">
        <v>3268</v>
      </c>
      <c r="F41" s="346">
        <v>9000</v>
      </c>
      <c r="G41" s="341" t="s">
        <v>4191</v>
      </c>
    </row>
    <row r="42" spans="1:7" s="334" customFormat="1" ht="63">
      <c r="A42" s="337">
        <v>7</v>
      </c>
      <c r="B42" s="338" t="s">
        <v>3189</v>
      </c>
      <c r="C42" s="339" t="s">
        <v>3190</v>
      </c>
      <c r="D42" s="339" t="s">
        <v>3191</v>
      </c>
      <c r="E42" s="339" t="s">
        <v>3192</v>
      </c>
      <c r="F42" s="346">
        <v>3000</v>
      </c>
      <c r="G42" s="341" t="s">
        <v>4420</v>
      </c>
    </row>
    <row r="43" spans="1:7" s="334" customFormat="1" ht="47.25">
      <c r="A43" s="337">
        <v>8</v>
      </c>
      <c r="B43" s="338" t="s">
        <v>3193</v>
      </c>
      <c r="C43" s="339"/>
      <c r="D43" s="339" t="s">
        <v>3194</v>
      </c>
      <c r="E43" s="339" t="s">
        <v>3195</v>
      </c>
      <c r="F43" s="346">
        <v>500</v>
      </c>
      <c r="G43" s="341" t="s">
        <v>4420</v>
      </c>
    </row>
    <row r="44" spans="1:7" s="334" customFormat="1" ht="47.25">
      <c r="A44" s="337">
        <v>9</v>
      </c>
      <c r="B44" s="338" t="s">
        <v>3196</v>
      </c>
      <c r="C44" s="339"/>
      <c r="D44" s="339" t="s">
        <v>3197</v>
      </c>
      <c r="E44" s="339" t="s">
        <v>3198</v>
      </c>
      <c r="F44" s="346">
        <v>700</v>
      </c>
      <c r="G44" s="341" t="s">
        <v>4420</v>
      </c>
    </row>
    <row r="45" spans="1:7" s="334" customFormat="1" ht="47.25">
      <c r="A45" s="337">
        <v>10</v>
      </c>
      <c r="B45" s="338" t="s">
        <v>3199</v>
      </c>
      <c r="C45" s="339"/>
      <c r="D45" s="339" t="s">
        <v>3200</v>
      </c>
      <c r="E45" s="339" t="s">
        <v>3198</v>
      </c>
      <c r="F45" s="346">
        <v>8000</v>
      </c>
      <c r="G45" s="341" t="s">
        <v>4420</v>
      </c>
    </row>
    <row r="46" spans="1:7" s="334" customFormat="1" ht="31.5">
      <c r="A46" s="337">
        <v>11</v>
      </c>
      <c r="B46" s="338" t="s">
        <v>3201</v>
      </c>
      <c r="C46" s="339"/>
      <c r="D46" s="339" t="s">
        <v>3202</v>
      </c>
      <c r="E46" s="339" t="s">
        <v>3203</v>
      </c>
      <c r="F46" s="346">
        <v>6500</v>
      </c>
      <c r="G46" s="341" t="s">
        <v>4420</v>
      </c>
    </row>
    <row r="47" spans="1:7" s="334" customFormat="1" ht="78.75">
      <c r="A47" s="337">
        <v>12</v>
      </c>
      <c r="B47" s="338" t="s">
        <v>3204</v>
      </c>
      <c r="C47" s="339" t="s">
        <v>3205</v>
      </c>
      <c r="D47" s="339"/>
      <c r="E47" s="339" t="s">
        <v>3206</v>
      </c>
      <c r="F47" s="346">
        <v>9000</v>
      </c>
      <c r="G47" s="341" t="s">
        <v>4420</v>
      </c>
    </row>
    <row r="48" spans="1:7" s="334" customFormat="1" ht="47.25">
      <c r="A48" s="337">
        <v>13</v>
      </c>
      <c r="B48" s="338" t="s">
        <v>1962</v>
      </c>
      <c r="C48" s="339" t="s">
        <v>3207</v>
      </c>
      <c r="D48" s="339"/>
      <c r="E48" s="339" t="s">
        <v>3208</v>
      </c>
      <c r="F48" s="346">
        <v>5000</v>
      </c>
      <c r="G48" s="341" t="s">
        <v>4420</v>
      </c>
    </row>
    <row r="49" spans="1:7" s="334" customFormat="1" ht="63">
      <c r="A49" s="337">
        <v>14</v>
      </c>
      <c r="B49" s="338" t="s">
        <v>3209</v>
      </c>
      <c r="C49" s="339"/>
      <c r="D49" s="339" t="s">
        <v>3210</v>
      </c>
      <c r="E49" s="339" t="s">
        <v>3211</v>
      </c>
      <c r="F49" s="346">
        <v>4000</v>
      </c>
      <c r="G49" s="341" t="s">
        <v>4420</v>
      </c>
    </row>
    <row r="50" spans="1:7" s="334" customFormat="1" ht="63">
      <c r="A50" s="337">
        <v>15</v>
      </c>
      <c r="B50" s="338" t="s">
        <v>3214</v>
      </c>
      <c r="C50" s="339"/>
      <c r="D50" s="339" t="s">
        <v>3215</v>
      </c>
      <c r="E50" s="339" t="s">
        <v>3211</v>
      </c>
      <c r="F50" s="346">
        <v>9000</v>
      </c>
      <c r="G50" s="341" t="s">
        <v>4420</v>
      </c>
    </row>
    <row r="51" spans="1:7" s="334" customFormat="1" ht="47.25">
      <c r="A51" s="337">
        <v>16</v>
      </c>
      <c r="B51" s="338" t="s">
        <v>3219</v>
      </c>
      <c r="C51" s="339"/>
      <c r="D51" s="339" t="s">
        <v>3220</v>
      </c>
      <c r="E51" s="339" t="s">
        <v>3218</v>
      </c>
      <c r="F51" s="346">
        <v>9000</v>
      </c>
      <c r="G51" s="341" t="s">
        <v>4420</v>
      </c>
    </row>
    <row r="52" spans="1:7" s="334" customFormat="1" ht="63">
      <c r="A52" s="337">
        <v>17</v>
      </c>
      <c r="B52" s="338" t="s">
        <v>3221</v>
      </c>
      <c r="C52" s="339"/>
      <c r="D52" s="339" t="s">
        <v>3222</v>
      </c>
      <c r="E52" s="339" t="s">
        <v>3223</v>
      </c>
      <c r="F52" s="346">
        <v>9000</v>
      </c>
      <c r="G52" s="341" t="s">
        <v>4420</v>
      </c>
    </row>
    <row r="53" spans="1:7" s="334" customFormat="1" ht="47.25">
      <c r="A53" s="337">
        <v>18</v>
      </c>
      <c r="B53" s="338" t="s">
        <v>3224</v>
      </c>
      <c r="C53" s="339"/>
      <c r="D53" s="339" t="s">
        <v>3225</v>
      </c>
      <c r="E53" s="339" t="s">
        <v>3208</v>
      </c>
      <c r="F53" s="346">
        <v>3500</v>
      </c>
      <c r="G53" s="341" t="s">
        <v>4420</v>
      </c>
    </row>
    <row r="54" spans="1:7" s="334" customFormat="1" ht="47.25">
      <c r="A54" s="337">
        <v>19</v>
      </c>
      <c r="B54" s="338" t="s">
        <v>3226</v>
      </c>
      <c r="C54" s="339"/>
      <c r="D54" s="339" t="s">
        <v>3225</v>
      </c>
      <c r="E54" s="339" t="s">
        <v>3208</v>
      </c>
      <c r="F54" s="346">
        <v>3500</v>
      </c>
      <c r="G54" s="341" t="s">
        <v>4420</v>
      </c>
    </row>
    <row r="55" spans="1:7" s="334" customFormat="1" ht="63">
      <c r="A55" s="337">
        <v>20</v>
      </c>
      <c r="B55" s="338" t="s">
        <v>3227</v>
      </c>
      <c r="C55" s="339"/>
      <c r="D55" s="339" t="s">
        <v>3228</v>
      </c>
      <c r="E55" s="339" t="s">
        <v>3229</v>
      </c>
      <c r="F55" s="346">
        <v>7000</v>
      </c>
      <c r="G55" s="341" t="s">
        <v>4420</v>
      </c>
    </row>
    <row r="56" spans="1:7" s="334" customFormat="1">
      <c r="A56" s="337">
        <v>21</v>
      </c>
      <c r="B56" s="338" t="s">
        <v>3230</v>
      </c>
      <c r="C56" s="339"/>
      <c r="D56" s="339" t="s">
        <v>3231</v>
      </c>
      <c r="E56" s="339" t="s">
        <v>3232</v>
      </c>
      <c r="F56" s="346">
        <v>750</v>
      </c>
      <c r="G56" s="341" t="s">
        <v>4420</v>
      </c>
    </row>
    <row r="57" spans="1:7" s="334" customFormat="1" ht="63">
      <c r="A57" s="337">
        <v>22</v>
      </c>
      <c r="B57" s="338" t="s">
        <v>3233</v>
      </c>
      <c r="C57" s="339"/>
      <c r="D57" s="339" t="s">
        <v>3234</v>
      </c>
      <c r="E57" s="339" t="s">
        <v>3235</v>
      </c>
      <c r="F57" s="346">
        <v>8500</v>
      </c>
      <c r="G57" s="341" t="s">
        <v>4420</v>
      </c>
    </row>
    <row r="58" spans="1:7" s="334" customFormat="1" ht="47.25">
      <c r="A58" s="337">
        <v>23</v>
      </c>
      <c r="B58" s="338" t="s">
        <v>3242</v>
      </c>
      <c r="C58" s="339"/>
      <c r="D58" s="339" t="s">
        <v>3243</v>
      </c>
      <c r="E58" s="339" t="s">
        <v>3244</v>
      </c>
      <c r="F58" s="346">
        <v>11500</v>
      </c>
      <c r="G58" s="341" t="s">
        <v>4420</v>
      </c>
    </row>
    <row r="59" spans="1:7" s="334" customFormat="1" ht="63">
      <c r="A59" s="337">
        <v>24</v>
      </c>
      <c r="B59" s="338" t="s">
        <v>3245</v>
      </c>
      <c r="C59" s="339"/>
      <c r="D59" s="339" t="s">
        <v>3246</v>
      </c>
      <c r="E59" s="339" t="s">
        <v>3247</v>
      </c>
      <c r="F59" s="346">
        <v>8000</v>
      </c>
      <c r="G59" s="341" t="s">
        <v>4420</v>
      </c>
    </row>
    <row r="60" spans="1:7" s="334" customFormat="1" ht="31.5">
      <c r="A60" s="337">
        <v>25</v>
      </c>
      <c r="B60" s="338" t="s">
        <v>3248</v>
      </c>
      <c r="C60" s="339" t="s">
        <v>3249</v>
      </c>
      <c r="D60" s="339" t="s">
        <v>3250</v>
      </c>
      <c r="E60" s="339" t="s">
        <v>3251</v>
      </c>
      <c r="F60" s="346">
        <v>4000</v>
      </c>
      <c r="G60" s="341" t="s">
        <v>4420</v>
      </c>
    </row>
    <row r="61" spans="1:7" s="334" customFormat="1" ht="63">
      <c r="A61" s="337">
        <v>26</v>
      </c>
      <c r="B61" s="338" t="s">
        <v>3252</v>
      </c>
      <c r="C61" s="339"/>
      <c r="D61" s="339" t="s">
        <v>3253</v>
      </c>
      <c r="E61" s="339" t="s">
        <v>3254</v>
      </c>
      <c r="F61" s="346">
        <v>6000</v>
      </c>
      <c r="G61" s="341" t="s">
        <v>4420</v>
      </c>
    </row>
    <row r="62" spans="1:7" s="334" customFormat="1" ht="47.25">
      <c r="A62" s="337">
        <v>27</v>
      </c>
      <c r="B62" s="338" t="s">
        <v>3255</v>
      </c>
      <c r="C62" s="339"/>
      <c r="D62" s="339" t="s">
        <v>3253</v>
      </c>
      <c r="E62" s="339" t="s">
        <v>3256</v>
      </c>
      <c r="F62" s="346">
        <v>6000</v>
      </c>
      <c r="G62" s="341" t="s">
        <v>4420</v>
      </c>
    </row>
    <row r="63" spans="1:7" s="334" customFormat="1" ht="78.75">
      <c r="A63" s="337">
        <v>28</v>
      </c>
      <c r="B63" s="338" t="s">
        <v>3257</v>
      </c>
      <c r="C63" s="339"/>
      <c r="D63" s="339" t="s">
        <v>3258</v>
      </c>
      <c r="E63" s="339" t="s">
        <v>3259</v>
      </c>
      <c r="F63" s="346">
        <v>12000</v>
      </c>
      <c r="G63" s="341" t="s">
        <v>4420</v>
      </c>
    </row>
    <row r="64" spans="1:7" s="334" customFormat="1" ht="63">
      <c r="A64" s="337">
        <v>29</v>
      </c>
      <c r="B64" s="338" t="s">
        <v>3260</v>
      </c>
      <c r="C64" s="339"/>
      <c r="D64" s="339" t="s">
        <v>3261</v>
      </c>
      <c r="E64" s="339" t="s">
        <v>3262</v>
      </c>
      <c r="F64" s="346">
        <v>6000</v>
      </c>
      <c r="G64" s="341" t="s">
        <v>4420</v>
      </c>
    </row>
    <row r="65" spans="1:8" s="334" customFormat="1" ht="31.5">
      <c r="A65" s="337">
        <v>30</v>
      </c>
      <c r="B65" s="338" t="s">
        <v>3263</v>
      </c>
      <c r="C65" s="339"/>
      <c r="D65" s="339" t="s">
        <v>3264</v>
      </c>
      <c r="E65" s="339" t="s">
        <v>3265</v>
      </c>
      <c r="F65" s="346">
        <v>7000</v>
      </c>
      <c r="G65" s="341" t="s">
        <v>4420</v>
      </c>
    </row>
    <row r="66" spans="1:8" s="334" customFormat="1" ht="164.25" customHeight="1">
      <c r="A66" s="337">
        <v>31</v>
      </c>
      <c r="B66" s="338" t="s">
        <v>3184</v>
      </c>
      <c r="C66" s="339" t="s">
        <v>3185</v>
      </c>
      <c r="D66" s="339" t="s">
        <v>3186</v>
      </c>
      <c r="E66" s="339" t="s">
        <v>3187</v>
      </c>
      <c r="F66" s="346">
        <v>3500</v>
      </c>
      <c r="G66" s="341" t="s">
        <v>3188</v>
      </c>
    </row>
    <row r="67" spans="1:8" s="334" customFormat="1">
      <c r="A67" s="324" t="s">
        <v>142</v>
      </c>
      <c r="B67" s="325" t="s">
        <v>77</v>
      </c>
      <c r="C67" s="331"/>
      <c r="D67" s="331"/>
      <c r="E67" s="331"/>
      <c r="F67" s="348">
        <f>SUM(F68:F72)</f>
        <v>20000</v>
      </c>
      <c r="G67" s="336">
        <f>A72</f>
        <v>5</v>
      </c>
    </row>
    <row r="68" spans="1:8" ht="31.5">
      <c r="A68" s="337">
        <v>1</v>
      </c>
      <c r="B68" s="338" t="s">
        <v>123</v>
      </c>
      <c r="C68" s="338" t="s">
        <v>364</v>
      </c>
      <c r="D68" s="338"/>
      <c r="E68" s="338" t="s">
        <v>3424</v>
      </c>
      <c r="F68" s="346">
        <v>4000</v>
      </c>
      <c r="G68" s="341" t="s">
        <v>4357</v>
      </c>
    </row>
    <row r="69" spans="1:8" ht="31.5">
      <c r="A69" s="337">
        <v>2</v>
      </c>
      <c r="B69" s="338" t="s">
        <v>360</v>
      </c>
      <c r="C69" s="338" t="s">
        <v>361</v>
      </c>
      <c r="D69" s="338"/>
      <c r="E69" s="338" t="s">
        <v>362</v>
      </c>
      <c r="F69" s="349">
        <v>2000</v>
      </c>
      <c r="G69" s="352" t="s">
        <v>4357</v>
      </c>
    </row>
    <row r="70" spans="1:8" s="20" customFormat="1" ht="31.5">
      <c r="A70" s="337">
        <v>3</v>
      </c>
      <c r="B70" s="12" t="s">
        <v>3425</v>
      </c>
      <c r="C70" s="353" t="s">
        <v>3426</v>
      </c>
      <c r="D70" s="12"/>
      <c r="E70" s="338" t="s">
        <v>3427</v>
      </c>
      <c r="F70" s="346">
        <v>6000</v>
      </c>
      <c r="G70" s="341" t="s">
        <v>4420</v>
      </c>
      <c r="H70" s="319"/>
    </row>
    <row r="71" spans="1:8" s="20" customFormat="1" ht="31.5">
      <c r="A71" s="337">
        <v>4</v>
      </c>
      <c r="B71" s="338" t="s">
        <v>3428</v>
      </c>
      <c r="C71" s="338" t="s">
        <v>4174</v>
      </c>
      <c r="D71" s="338"/>
      <c r="E71" s="338" t="s">
        <v>3429</v>
      </c>
      <c r="F71" s="349">
        <v>3000</v>
      </c>
      <c r="G71" s="354" t="s">
        <v>4420</v>
      </c>
      <c r="H71" s="319"/>
    </row>
    <row r="72" spans="1:8" ht="144.75" customHeight="1">
      <c r="A72" s="337">
        <v>5</v>
      </c>
      <c r="B72" s="12" t="s">
        <v>122</v>
      </c>
      <c r="C72" s="353" t="s">
        <v>3426</v>
      </c>
      <c r="D72" s="353"/>
      <c r="E72" s="338" t="s">
        <v>358</v>
      </c>
      <c r="F72" s="346">
        <v>5000</v>
      </c>
      <c r="G72" s="337" t="s">
        <v>359</v>
      </c>
    </row>
    <row r="73" spans="1:8" s="334" customFormat="1">
      <c r="A73" s="324" t="s">
        <v>143</v>
      </c>
      <c r="B73" s="325" t="s">
        <v>78</v>
      </c>
      <c r="C73" s="331"/>
      <c r="D73" s="331"/>
      <c r="E73" s="331"/>
      <c r="F73" s="348">
        <f>SUM(F74:F81)</f>
        <v>7690</v>
      </c>
      <c r="G73" s="336">
        <f>A81</f>
        <v>8</v>
      </c>
    </row>
    <row r="74" spans="1:8" s="334" customFormat="1">
      <c r="A74" s="337">
        <v>1</v>
      </c>
      <c r="B74" s="338" t="s">
        <v>268</v>
      </c>
      <c r="C74" s="338" t="s">
        <v>2301</v>
      </c>
      <c r="D74" s="338"/>
      <c r="E74" s="12" t="s">
        <v>4122</v>
      </c>
      <c r="F74" s="346">
        <v>1200</v>
      </c>
      <c r="G74" s="352" t="s">
        <v>4357</v>
      </c>
    </row>
    <row r="75" spans="1:8" s="334" customFormat="1">
      <c r="A75" s="13">
        <v>2</v>
      </c>
      <c r="B75" s="12" t="s">
        <v>1962</v>
      </c>
      <c r="C75" s="338" t="s">
        <v>1963</v>
      </c>
      <c r="D75" s="12"/>
      <c r="E75" s="12" t="s">
        <v>2307</v>
      </c>
      <c r="F75" s="346">
        <v>350</v>
      </c>
      <c r="G75" s="337" t="s">
        <v>4357</v>
      </c>
    </row>
    <row r="76" spans="1:8" s="334" customFormat="1">
      <c r="A76" s="337">
        <v>3</v>
      </c>
      <c r="B76" s="12" t="s">
        <v>1964</v>
      </c>
      <c r="C76" s="338" t="s">
        <v>1963</v>
      </c>
      <c r="D76" s="338"/>
      <c r="E76" s="338" t="s">
        <v>2308</v>
      </c>
      <c r="F76" s="346">
        <v>120</v>
      </c>
      <c r="G76" s="337" t="s">
        <v>4355</v>
      </c>
    </row>
    <row r="77" spans="1:8" s="334" customFormat="1">
      <c r="A77" s="13">
        <v>4</v>
      </c>
      <c r="B77" s="12" t="s">
        <v>1965</v>
      </c>
      <c r="C77" s="338" t="s">
        <v>1963</v>
      </c>
      <c r="D77" s="338"/>
      <c r="E77" s="338" t="s">
        <v>1966</v>
      </c>
      <c r="F77" s="346">
        <v>170</v>
      </c>
      <c r="G77" s="337" t="s">
        <v>4348</v>
      </c>
    </row>
    <row r="78" spans="1:8" s="334" customFormat="1">
      <c r="A78" s="337">
        <v>5</v>
      </c>
      <c r="B78" s="12" t="s">
        <v>3239</v>
      </c>
      <c r="C78" s="12"/>
      <c r="D78" s="12" t="s">
        <v>2302</v>
      </c>
      <c r="E78" s="12" t="s">
        <v>2309</v>
      </c>
      <c r="F78" s="346">
        <v>100</v>
      </c>
      <c r="G78" s="337" t="s">
        <v>4348</v>
      </c>
    </row>
    <row r="79" spans="1:8" s="334" customFormat="1">
      <c r="A79" s="13">
        <v>6</v>
      </c>
      <c r="B79" s="12" t="s">
        <v>4360</v>
      </c>
      <c r="C79" s="12" t="s">
        <v>2303</v>
      </c>
      <c r="D79" s="12"/>
      <c r="E79" s="12" t="s">
        <v>2310</v>
      </c>
      <c r="F79" s="346">
        <v>50</v>
      </c>
      <c r="G79" s="337" t="s">
        <v>4348</v>
      </c>
    </row>
    <row r="80" spans="1:8" s="334" customFormat="1">
      <c r="A80" s="337">
        <v>7</v>
      </c>
      <c r="B80" s="12" t="s">
        <v>1967</v>
      </c>
      <c r="C80" s="338" t="s">
        <v>1968</v>
      </c>
      <c r="D80" s="338"/>
      <c r="E80" s="338" t="s">
        <v>1961</v>
      </c>
      <c r="F80" s="346">
        <v>5000</v>
      </c>
      <c r="G80" s="337" t="s">
        <v>4191</v>
      </c>
    </row>
    <row r="81" spans="1:7" s="334" customFormat="1" ht="31.5">
      <c r="A81" s="13">
        <v>8</v>
      </c>
      <c r="B81" s="12" t="s">
        <v>2304</v>
      </c>
      <c r="C81" s="12"/>
      <c r="D81" s="353" t="s">
        <v>2305</v>
      </c>
      <c r="E81" s="353" t="s">
        <v>2306</v>
      </c>
      <c r="F81" s="346">
        <v>700</v>
      </c>
      <c r="G81" s="337" t="s">
        <v>4191</v>
      </c>
    </row>
    <row r="82" spans="1:7" s="334" customFormat="1">
      <c r="A82" s="324" t="s">
        <v>144</v>
      </c>
      <c r="B82" s="325" t="s">
        <v>80</v>
      </c>
      <c r="C82" s="331"/>
      <c r="D82" s="331"/>
      <c r="E82" s="331"/>
      <c r="F82" s="348">
        <f>SUM(F83:F90)</f>
        <v>21145</v>
      </c>
      <c r="G82" s="336">
        <f>A90</f>
        <v>8</v>
      </c>
    </row>
    <row r="83" spans="1:7" ht="31.5">
      <c r="A83" s="352">
        <v>1</v>
      </c>
      <c r="B83" s="345" t="s">
        <v>391</v>
      </c>
      <c r="C83" s="345" t="s">
        <v>388</v>
      </c>
      <c r="D83" s="353"/>
      <c r="E83" s="355" t="s">
        <v>389</v>
      </c>
      <c r="F83" s="346">
        <v>5000</v>
      </c>
      <c r="G83" s="352" t="s">
        <v>4200</v>
      </c>
    </row>
    <row r="84" spans="1:7">
      <c r="A84" s="352">
        <v>2</v>
      </c>
      <c r="B84" s="345" t="s">
        <v>392</v>
      </c>
      <c r="C84" s="353" t="s">
        <v>146</v>
      </c>
      <c r="D84" s="353"/>
      <c r="E84" s="353" t="s">
        <v>147</v>
      </c>
      <c r="F84" s="349">
        <v>40</v>
      </c>
      <c r="G84" s="352" t="s">
        <v>4200</v>
      </c>
    </row>
    <row r="85" spans="1:7" ht="31.5">
      <c r="A85" s="352">
        <v>3</v>
      </c>
      <c r="B85" s="345" t="s">
        <v>393</v>
      </c>
      <c r="C85" s="345" t="s">
        <v>88</v>
      </c>
      <c r="D85" s="353"/>
      <c r="E85" s="356" t="s">
        <v>4175</v>
      </c>
      <c r="F85" s="349">
        <v>5000</v>
      </c>
      <c r="G85" s="352" t="s">
        <v>4200</v>
      </c>
    </row>
    <row r="86" spans="1:7">
      <c r="A86" s="352">
        <v>4</v>
      </c>
      <c r="B86" s="345" t="s">
        <v>3559</v>
      </c>
      <c r="C86" s="345" t="s">
        <v>3560</v>
      </c>
      <c r="D86" s="353"/>
      <c r="E86" s="353" t="s">
        <v>3561</v>
      </c>
      <c r="F86" s="346">
        <v>1000</v>
      </c>
      <c r="G86" s="344" t="s">
        <v>4191</v>
      </c>
    </row>
    <row r="87" spans="1:7" ht="31.5">
      <c r="A87" s="352">
        <v>5</v>
      </c>
      <c r="B87" s="345" t="s">
        <v>3562</v>
      </c>
      <c r="C87" s="345" t="s">
        <v>3563</v>
      </c>
      <c r="D87" s="353"/>
      <c r="E87" s="353" t="s">
        <v>3564</v>
      </c>
      <c r="F87" s="346">
        <v>5000</v>
      </c>
      <c r="G87" s="344" t="s">
        <v>4191</v>
      </c>
    </row>
    <row r="88" spans="1:7" ht="31.5">
      <c r="A88" s="352">
        <v>6</v>
      </c>
      <c r="B88" s="345" t="s">
        <v>3565</v>
      </c>
      <c r="C88" s="345" t="s">
        <v>3566</v>
      </c>
      <c r="D88" s="353"/>
      <c r="E88" s="353" t="s">
        <v>3567</v>
      </c>
      <c r="F88" s="346">
        <v>90</v>
      </c>
      <c r="G88" s="344" t="s">
        <v>4191</v>
      </c>
    </row>
    <row r="89" spans="1:7">
      <c r="A89" s="352">
        <v>7</v>
      </c>
      <c r="B89" s="345" t="s">
        <v>3568</v>
      </c>
      <c r="C89" s="345" t="s">
        <v>3569</v>
      </c>
      <c r="D89" s="353"/>
      <c r="E89" s="353" t="s">
        <v>147</v>
      </c>
      <c r="F89" s="349">
        <v>15</v>
      </c>
      <c r="G89" s="344" t="s">
        <v>4191</v>
      </c>
    </row>
    <row r="90" spans="1:7" ht="31.5">
      <c r="A90" s="352">
        <v>8</v>
      </c>
      <c r="B90" s="345" t="s">
        <v>390</v>
      </c>
      <c r="C90" s="345" t="s">
        <v>386</v>
      </c>
      <c r="D90" s="353"/>
      <c r="E90" s="353" t="s">
        <v>387</v>
      </c>
      <c r="F90" s="346">
        <v>5000</v>
      </c>
      <c r="G90" s="352" t="s">
        <v>322</v>
      </c>
    </row>
    <row r="91" spans="1:7" s="334" customFormat="1">
      <c r="A91" s="324" t="s">
        <v>145</v>
      </c>
      <c r="B91" s="357" t="s">
        <v>93</v>
      </c>
      <c r="C91" s="358"/>
      <c r="D91" s="358"/>
      <c r="E91" s="358"/>
      <c r="F91" s="359">
        <f>SUM(F92:F111)</f>
        <v>176024</v>
      </c>
      <c r="G91" s="360">
        <f>A111</f>
        <v>20</v>
      </c>
    </row>
    <row r="92" spans="1:7" s="334" customFormat="1" ht="63">
      <c r="A92" s="337">
        <v>1</v>
      </c>
      <c r="B92" s="353" t="s">
        <v>3072</v>
      </c>
      <c r="C92" s="353" t="s">
        <v>3073</v>
      </c>
      <c r="D92" s="353"/>
      <c r="E92" s="345" t="s">
        <v>3074</v>
      </c>
      <c r="F92" s="346">
        <v>8000</v>
      </c>
      <c r="G92" s="352" t="s">
        <v>4355</v>
      </c>
    </row>
    <row r="93" spans="1:7" s="334" customFormat="1" ht="78.75">
      <c r="A93" s="337">
        <v>2</v>
      </c>
      <c r="B93" s="353" t="s">
        <v>3055</v>
      </c>
      <c r="C93" s="356" t="s">
        <v>3056</v>
      </c>
      <c r="D93" s="356"/>
      <c r="E93" s="356" t="s">
        <v>3057</v>
      </c>
      <c r="F93" s="361">
        <v>8000</v>
      </c>
      <c r="G93" s="13" t="s">
        <v>4348</v>
      </c>
    </row>
    <row r="94" spans="1:7" s="334" customFormat="1" ht="78.75">
      <c r="A94" s="337">
        <v>3</v>
      </c>
      <c r="B94" s="353" t="s">
        <v>3058</v>
      </c>
      <c r="C94" s="356" t="s">
        <v>3059</v>
      </c>
      <c r="D94" s="356"/>
      <c r="E94" s="356" t="s">
        <v>3057</v>
      </c>
      <c r="F94" s="361">
        <v>11000</v>
      </c>
      <c r="G94" s="13" t="s">
        <v>4348</v>
      </c>
    </row>
    <row r="95" spans="1:7" s="334" customFormat="1" ht="47.25">
      <c r="A95" s="337">
        <v>4</v>
      </c>
      <c r="B95" s="353" t="s">
        <v>3069</v>
      </c>
      <c r="C95" s="356" t="s">
        <v>3070</v>
      </c>
      <c r="D95" s="356"/>
      <c r="E95" s="356" t="s">
        <v>3071</v>
      </c>
      <c r="F95" s="361">
        <v>5000</v>
      </c>
      <c r="G95" s="354" t="s">
        <v>4201</v>
      </c>
    </row>
    <row r="96" spans="1:7" s="334" customFormat="1" ht="330.75" customHeight="1">
      <c r="A96" s="337">
        <v>5</v>
      </c>
      <c r="B96" s="345" t="s">
        <v>2298</v>
      </c>
      <c r="C96" s="345" t="s">
        <v>2299</v>
      </c>
      <c r="D96" s="353"/>
      <c r="E96" s="353" t="s">
        <v>2300</v>
      </c>
      <c r="F96" s="346">
        <v>28600</v>
      </c>
      <c r="G96" s="352" t="s">
        <v>4348</v>
      </c>
    </row>
    <row r="97" spans="1:7" s="334" customFormat="1" ht="63">
      <c r="A97" s="337">
        <v>6</v>
      </c>
      <c r="B97" s="353" t="s">
        <v>3075</v>
      </c>
      <c r="C97" s="362" t="s">
        <v>3076</v>
      </c>
      <c r="D97" s="353"/>
      <c r="E97" s="353" t="s">
        <v>3077</v>
      </c>
      <c r="F97" s="346">
        <v>10000</v>
      </c>
      <c r="G97" s="352" t="s">
        <v>4348</v>
      </c>
    </row>
    <row r="98" spans="1:7" s="334" customFormat="1" ht="126">
      <c r="A98" s="337">
        <v>7</v>
      </c>
      <c r="B98" s="353" t="s">
        <v>2222</v>
      </c>
      <c r="C98" s="353" t="s">
        <v>2223</v>
      </c>
      <c r="D98" s="353"/>
      <c r="E98" s="353" t="s">
        <v>2224</v>
      </c>
      <c r="F98" s="346">
        <v>7000</v>
      </c>
      <c r="G98" s="352" t="s">
        <v>4348</v>
      </c>
    </row>
    <row r="99" spans="1:7" s="334" customFormat="1" ht="47.25">
      <c r="A99" s="337">
        <v>8</v>
      </c>
      <c r="B99" s="353" t="s">
        <v>3078</v>
      </c>
      <c r="C99" s="353" t="s">
        <v>2294</v>
      </c>
      <c r="D99" s="353"/>
      <c r="E99" s="353" t="s">
        <v>3079</v>
      </c>
      <c r="F99" s="346">
        <v>8000</v>
      </c>
      <c r="G99" s="352" t="s">
        <v>4348</v>
      </c>
    </row>
    <row r="100" spans="1:7" s="334" customFormat="1" ht="63">
      <c r="A100" s="337">
        <v>9</v>
      </c>
      <c r="B100" s="353" t="s">
        <v>3083</v>
      </c>
      <c r="C100" s="345" t="s">
        <v>4176</v>
      </c>
      <c r="D100" s="345"/>
      <c r="E100" s="345" t="s">
        <v>3079</v>
      </c>
      <c r="F100" s="346">
        <v>8000</v>
      </c>
      <c r="G100" s="352" t="s">
        <v>4348</v>
      </c>
    </row>
    <row r="101" spans="1:7" s="334" customFormat="1" ht="47.25">
      <c r="A101" s="337">
        <v>10</v>
      </c>
      <c r="B101" s="353" t="s">
        <v>3063</v>
      </c>
      <c r="C101" s="356" t="s">
        <v>3064</v>
      </c>
      <c r="D101" s="356"/>
      <c r="E101" s="356" t="s">
        <v>3065</v>
      </c>
      <c r="F101" s="361">
        <v>8000</v>
      </c>
      <c r="G101" s="354" t="s">
        <v>4200</v>
      </c>
    </row>
    <row r="102" spans="1:7" s="334" customFormat="1" ht="110.25">
      <c r="A102" s="337">
        <v>11</v>
      </c>
      <c r="B102" s="353" t="s">
        <v>2208</v>
      </c>
      <c r="C102" s="356" t="s">
        <v>2209</v>
      </c>
      <c r="D102" s="356"/>
      <c r="E102" s="356" t="s">
        <v>2210</v>
      </c>
      <c r="F102" s="361">
        <v>9500</v>
      </c>
      <c r="G102" s="354" t="s">
        <v>4200</v>
      </c>
    </row>
    <row r="103" spans="1:7" s="334" customFormat="1" ht="78.75">
      <c r="A103" s="337">
        <v>12</v>
      </c>
      <c r="B103" s="353" t="s">
        <v>2211</v>
      </c>
      <c r="C103" s="356" t="s">
        <v>2212</v>
      </c>
      <c r="D103" s="356"/>
      <c r="E103" s="356" t="s">
        <v>2213</v>
      </c>
      <c r="F103" s="361">
        <v>8000</v>
      </c>
      <c r="G103" s="13" t="s">
        <v>4200</v>
      </c>
    </row>
    <row r="104" spans="1:7" s="334" customFormat="1" ht="78.75">
      <c r="A104" s="337">
        <v>13</v>
      </c>
      <c r="B104" s="353" t="s">
        <v>2214</v>
      </c>
      <c r="C104" s="356" t="s">
        <v>2215</v>
      </c>
      <c r="D104" s="356"/>
      <c r="E104" s="356" t="s">
        <v>2216</v>
      </c>
      <c r="F104" s="361">
        <v>8000</v>
      </c>
      <c r="G104" s="354" t="s">
        <v>4200</v>
      </c>
    </row>
    <row r="105" spans="1:7" s="334" customFormat="1" ht="94.5">
      <c r="A105" s="337">
        <v>14</v>
      </c>
      <c r="B105" s="353" t="s">
        <v>2219</v>
      </c>
      <c r="C105" s="362" t="s">
        <v>2220</v>
      </c>
      <c r="D105" s="353"/>
      <c r="E105" s="362" t="s">
        <v>2221</v>
      </c>
      <c r="F105" s="346">
        <v>8000</v>
      </c>
      <c r="G105" s="352" t="s">
        <v>4200</v>
      </c>
    </row>
    <row r="106" spans="1:7" s="334" customFormat="1" ht="31.5">
      <c r="A106" s="337">
        <v>15</v>
      </c>
      <c r="B106" s="353" t="s">
        <v>3060</v>
      </c>
      <c r="C106" s="356" t="s">
        <v>3061</v>
      </c>
      <c r="D106" s="356"/>
      <c r="E106" s="356" t="s">
        <v>3062</v>
      </c>
      <c r="F106" s="361">
        <v>4000</v>
      </c>
      <c r="G106" s="354" t="s">
        <v>4420</v>
      </c>
    </row>
    <row r="107" spans="1:7" s="334" customFormat="1" ht="31.5">
      <c r="A107" s="337">
        <v>16</v>
      </c>
      <c r="B107" s="353" t="s">
        <v>3066</v>
      </c>
      <c r="C107" s="356" t="s">
        <v>3067</v>
      </c>
      <c r="D107" s="356"/>
      <c r="E107" s="356" t="s">
        <v>3068</v>
      </c>
      <c r="F107" s="361">
        <v>4000</v>
      </c>
      <c r="G107" s="354" t="s">
        <v>4420</v>
      </c>
    </row>
    <row r="108" spans="1:7" s="334" customFormat="1" ht="63">
      <c r="A108" s="337">
        <v>17</v>
      </c>
      <c r="B108" s="353" t="s">
        <v>3080</v>
      </c>
      <c r="C108" s="362" t="s">
        <v>3081</v>
      </c>
      <c r="D108" s="345"/>
      <c r="E108" s="362" t="s">
        <v>3082</v>
      </c>
      <c r="F108" s="346">
        <v>10000</v>
      </c>
      <c r="G108" s="354" t="s">
        <v>4420</v>
      </c>
    </row>
    <row r="109" spans="1:7" s="334" customFormat="1" ht="78.75">
      <c r="A109" s="337">
        <v>18</v>
      </c>
      <c r="B109" s="353" t="s">
        <v>2205</v>
      </c>
      <c r="C109" s="356" t="s">
        <v>2206</v>
      </c>
      <c r="D109" s="356"/>
      <c r="E109" s="356" t="s">
        <v>2207</v>
      </c>
      <c r="F109" s="361">
        <v>5500</v>
      </c>
      <c r="G109" s="354" t="s">
        <v>322</v>
      </c>
    </row>
    <row r="110" spans="1:7" s="363" customFormat="1" ht="362.25">
      <c r="A110" s="337">
        <v>19</v>
      </c>
      <c r="B110" s="353" t="s">
        <v>4699</v>
      </c>
      <c r="C110" s="353" t="s">
        <v>2217</v>
      </c>
      <c r="D110" s="353"/>
      <c r="E110" s="353" t="s">
        <v>2218</v>
      </c>
      <c r="F110" s="346">
        <v>9824</v>
      </c>
      <c r="G110" s="352" t="s">
        <v>322</v>
      </c>
    </row>
    <row r="111" spans="1:7" s="363" customFormat="1" ht="126">
      <c r="A111" s="337">
        <v>20</v>
      </c>
      <c r="B111" s="353" t="s">
        <v>3053</v>
      </c>
      <c r="C111" s="356" t="s">
        <v>3054</v>
      </c>
      <c r="D111" s="356"/>
      <c r="E111" s="356" t="s">
        <v>2210</v>
      </c>
      <c r="F111" s="361">
        <v>7600</v>
      </c>
      <c r="G111" s="354" t="s">
        <v>322</v>
      </c>
    </row>
    <row r="112" spans="1:7" s="334" customFormat="1" ht="47.25" customHeight="1">
      <c r="A112" s="324" t="s">
        <v>148</v>
      </c>
      <c r="B112" s="357" t="s">
        <v>105</v>
      </c>
      <c r="C112" s="358"/>
      <c r="D112" s="358"/>
      <c r="E112" s="358"/>
      <c r="F112" s="359">
        <f>SUM(F113:F116)</f>
        <v>40000</v>
      </c>
      <c r="G112" s="360">
        <f>A116</f>
        <v>4</v>
      </c>
    </row>
    <row r="113" spans="1:7" ht="47.25">
      <c r="A113" s="352">
        <v>1</v>
      </c>
      <c r="B113" s="353" t="s">
        <v>2948</v>
      </c>
      <c r="C113" s="364" t="s">
        <v>4366</v>
      </c>
      <c r="D113" s="353"/>
      <c r="E113" s="353" t="s">
        <v>354</v>
      </c>
      <c r="F113" s="365">
        <v>10000</v>
      </c>
      <c r="G113" s="344" t="s">
        <v>4357</v>
      </c>
    </row>
    <row r="114" spans="1:7" ht="48" customHeight="1">
      <c r="A114" s="352">
        <v>2</v>
      </c>
      <c r="B114" s="353" t="s">
        <v>2950</v>
      </c>
      <c r="C114" s="364" t="s">
        <v>4366</v>
      </c>
      <c r="D114" s="353"/>
      <c r="E114" s="353" t="s">
        <v>354</v>
      </c>
      <c r="F114" s="365">
        <v>10000</v>
      </c>
      <c r="G114" s="366" t="s">
        <v>4420</v>
      </c>
    </row>
    <row r="115" spans="1:7" ht="63">
      <c r="A115" s="352">
        <v>3</v>
      </c>
      <c r="B115" s="367" t="s">
        <v>2951</v>
      </c>
      <c r="C115" s="345" t="s">
        <v>2262</v>
      </c>
      <c r="D115" s="345"/>
      <c r="E115" s="353" t="s">
        <v>2263</v>
      </c>
      <c r="F115" s="365">
        <v>10000</v>
      </c>
      <c r="G115" s="366" t="s">
        <v>4420</v>
      </c>
    </row>
    <row r="116" spans="1:7" ht="50.25" customHeight="1">
      <c r="A116" s="352">
        <v>4</v>
      </c>
      <c r="B116" s="367" t="s">
        <v>2952</v>
      </c>
      <c r="C116" s="345" t="s">
        <v>4366</v>
      </c>
      <c r="D116" s="345"/>
      <c r="E116" s="353" t="s">
        <v>354</v>
      </c>
      <c r="F116" s="365">
        <v>10000</v>
      </c>
      <c r="G116" s="366" t="s">
        <v>4420</v>
      </c>
    </row>
    <row r="117" spans="1:7" s="334" customFormat="1">
      <c r="A117" s="324" t="s">
        <v>149</v>
      </c>
      <c r="B117" s="357" t="s">
        <v>118</v>
      </c>
      <c r="C117" s="358"/>
      <c r="D117" s="358"/>
      <c r="E117" s="358"/>
      <c r="F117" s="359">
        <f>SUM(F118:F127)</f>
        <v>63000</v>
      </c>
      <c r="G117" s="360">
        <f>A127</f>
        <v>10</v>
      </c>
    </row>
    <row r="118" spans="1:7" s="334" customFormat="1" ht="31.5">
      <c r="A118" s="337">
        <v>1</v>
      </c>
      <c r="B118" s="353" t="s">
        <v>4367</v>
      </c>
      <c r="C118" s="345"/>
      <c r="D118" s="345"/>
      <c r="E118" s="345" t="s">
        <v>3448</v>
      </c>
      <c r="F118" s="368"/>
      <c r="G118" s="344" t="s">
        <v>4191</v>
      </c>
    </row>
    <row r="119" spans="1:7" s="334" customFormat="1" ht="31.5">
      <c r="A119" s="337">
        <v>2</v>
      </c>
      <c r="B119" s="353" t="s">
        <v>319</v>
      </c>
      <c r="C119" s="369" t="s">
        <v>369</v>
      </c>
      <c r="D119" s="370"/>
      <c r="E119" s="370" t="s">
        <v>370</v>
      </c>
      <c r="F119" s="371">
        <v>10000</v>
      </c>
      <c r="G119" s="344" t="s">
        <v>4191</v>
      </c>
    </row>
    <row r="120" spans="1:7" s="334" customFormat="1" ht="31.5">
      <c r="A120" s="337">
        <v>3</v>
      </c>
      <c r="B120" s="353" t="s">
        <v>4368</v>
      </c>
      <c r="C120" s="369" t="s">
        <v>3452</v>
      </c>
      <c r="D120" s="369"/>
      <c r="E120" s="369" t="s">
        <v>370</v>
      </c>
      <c r="F120" s="372">
        <v>10000</v>
      </c>
      <c r="G120" s="344" t="s">
        <v>4191</v>
      </c>
    </row>
    <row r="121" spans="1:7" s="334" customFormat="1">
      <c r="A121" s="337">
        <v>4</v>
      </c>
      <c r="B121" s="353" t="s">
        <v>3446</v>
      </c>
      <c r="C121" s="369" t="s">
        <v>152</v>
      </c>
      <c r="D121" s="369"/>
      <c r="E121" s="369" t="s">
        <v>153</v>
      </c>
      <c r="F121" s="372">
        <v>6000</v>
      </c>
      <c r="G121" s="344" t="s">
        <v>4191</v>
      </c>
    </row>
    <row r="122" spans="1:7" s="373" customFormat="1" ht="32.25" customHeight="1">
      <c r="A122" s="337">
        <v>5</v>
      </c>
      <c r="B122" s="345" t="s">
        <v>4370</v>
      </c>
      <c r="C122" s="369" t="s">
        <v>151</v>
      </c>
      <c r="D122" s="370"/>
      <c r="E122" s="370" t="s">
        <v>153</v>
      </c>
      <c r="F122" s="371">
        <v>6000</v>
      </c>
      <c r="G122" s="344" t="s">
        <v>4191</v>
      </c>
    </row>
    <row r="123" spans="1:7" s="373" customFormat="1">
      <c r="A123" s="337">
        <v>6</v>
      </c>
      <c r="B123" s="345" t="s">
        <v>4371</v>
      </c>
      <c r="C123" s="369" t="s">
        <v>151</v>
      </c>
      <c r="D123" s="370"/>
      <c r="E123" s="370" t="s">
        <v>153</v>
      </c>
      <c r="F123" s="371">
        <v>6000</v>
      </c>
      <c r="G123" s="344" t="s">
        <v>4191</v>
      </c>
    </row>
    <row r="124" spans="1:7" s="373" customFormat="1">
      <c r="A124" s="337">
        <v>7</v>
      </c>
      <c r="B124" s="345" t="s">
        <v>4372</v>
      </c>
      <c r="C124" s="369" t="s">
        <v>151</v>
      </c>
      <c r="D124" s="370"/>
      <c r="E124" s="370" t="s">
        <v>153</v>
      </c>
      <c r="F124" s="371">
        <v>6000</v>
      </c>
      <c r="G124" s="344" t="s">
        <v>4191</v>
      </c>
    </row>
    <row r="125" spans="1:7" s="373" customFormat="1" ht="94.5">
      <c r="A125" s="337">
        <v>8</v>
      </c>
      <c r="B125" s="353" t="s">
        <v>3513</v>
      </c>
      <c r="C125" s="345"/>
      <c r="D125" s="345" t="s">
        <v>3449</v>
      </c>
      <c r="E125" s="370" t="s">
        <v>370</v>
      </c>
      <c r="F125" s="371">
        <v>19000</v>
      </c>
      <c r="G125" s="366" t="s">
        <v>4420</v>
      </c>
    </row>
    <row r="126" spans="1:7" s="373" customFormat="1" ht="78.75">
      <c r="A126" s="337">
        <v>9</v>
      </c>
      <c r="B126" s="353" t="s">
        <v>4373</v>
      </c>
      <c r="C126" s="374"/>
      <c r="D126" s="370" t="s">
        <v>3450</v>
      </c>
      <c r="E126" s="345" t="s">
        <v>3451</v>
      </c>
      <c r="F126" s="371"/>
      <c r="G126" s="375" t="s">
        <v>4420</v>
      </c>
    </row>
    <row r="127" spans="1:7" s="373" customFormat="1" ht="31.5">
      <c r="A127" s="337">
        <v>10</v>
      </c>
      <c r="B127" s="345" t="s">
        <v>4369</v>
      </c>
      <c r="C127" s="369"/>
      <c r="D127" s="370"/>
      <c r="E127" s="370" t="s">
        <v>3453</v>
      </c>
      <c r="F127" s="371"/>
      <c r="G127" s="376" t="s">
        <v>322</v>
      </c>
    </row>
    <row r="128" spans="1:7">
      <c r="A128" s="318" t="s">
        <v>150</v>
      </c>
      <c r="B128" s="357" t="s">
        <v>62</v>
      </c>
      <c r="C128" s="345"/>
      <c r="D128" s="345"/>
      <c r="E128" s="345"/>
      <c r="F128" s="377"/>
      <c r="G128" s="318">
        <f>A129</f>
        <v>1</v>
      </c>
    </row>
    <row r="129" spans="1:7" ht="31.5">
      <c r="A129" s="352">
        <v>1</v>
      </c>
      <c r="B129" s="345" t="s">
        <v>2097</v>
      </c>
      <c r="C129" s="353" t="s">
        <v>2098</v>
      </c>
      <c r="E129" s="345" t="s">
        <v>4423</v>
      </c>
      <c r="F129" s="377"/>
      <c r="G129" s="352" t="s">
        <v>4239</v>
      </c>
    </row>
    <row r="130" spans="1:7">
      <c r="A130" s="324" t="s">
        <v>154</v>
      </c>
      <c r="B130" s="357" t="s">
        <v>64</v>
      </c>
      <c r="C130" s="358"/>
      <c r="D130" s="358"/>
      <c r="E130" s="358"/>
      <c r="F130" s="359">
        <f>SUM(F131:F175)</f>
        <v>27779</v>
      </c>
      <c r="G130" s="360">
        <f>A175</f>
        <v>41</v>
      </c>
    </row>
    <row r="131" spans="1:7" ht="63">
      <c r="A131" s="379">
        <v>1</v>
      </c>
      <c r="B131" s="380" t="s">
        <v>2717</v>
      </c>
      <c r="C131" s="381" t="s">
        <v>2718</v>
      </c>
      <c r="D131" s="382"/>
      <c r="E131" s="381" t="s">
        <v>2719</v>
      </c>
      <c r="F131" s="383">
        <v>3</v>
      </c>
      <c r="G131" s="354" t="s">
        <v>4191</v>
      </c>
    </row>
    <row r="132" spans="1:7" ht="141.75">
      <c r="A132" s="384">
        <v>2</v>
      </c>
      <c r="B132" s="385" t="s">
        <v>2720</v>
      </c>
      <c r="C132" s="386" t="s">
        <v>4421</v>
      </c>
      <c r="D132" s="382"/>
      <c r="E132" s="369" t="s">
        <v>2721</v>
      </c>
      <c r="F132" s="383">
        <v>20</v>
      </c>
      <c r="G132" s="354" t="s">
        <v>4191</v>
      </c>
    </row>
    <row r="133" spans="1:7" ht="63">
      <c r="A133" s="379">
        <v>3</v>
      </c>
      <c r="B133" s="387" t="s">
        <v>2722</v>
      </c>
      <c r="C133" s="387" t="s">
        <v>505</v>
      </c>
      <c r="D133" s="382"/>
      <c r="E133" s="387" t="s">
        <v>506</v>
      </c>
      <c r="F133" s="383">
        <v>10</v>
      </c>
      <c r="G133" s="388" t="s">
        <v>4191</v>
      </c>
    </row>
    <row r="134" spans="1:7" ht="110.25">
      <c r="A134" s="384">
        <v>4</v>
      </c>
      <c r="B134" s="369" t="s">
        <v>2723</v>
      </c>
      <c r="C134" s="369" t="s">
        <v>2724</v>
      </c>
      <c r="D134" s="382"/>
      <c r="E134" s="369" t="s">
        <v>507</v>
      </c>
      <c r="F134" s="383">
        <v>170</v>
      </c>
      <c r="G134" s="388" t="s">
        <v>4191</v>
      </c>
    </row>
    <row r="135" spans="1:7" s="390" customFormat="1" ht="63">
      <c r="A135" s="379">
        <v>5</v>
      </c>
      <c r="B135" s="369" t="s">
        <v>4384</v>
      </c>
      <c r="C135" s="369" t="s">
        <v>2725</v>
      </c>
      <c r="D135" s="389"/>
      <c r="E135" s="369" t="s">
        <v>4123</v>
      </c>
      <c r="F135" s="383">
        <v>800</v>
      </c>
      <c r="G135" s="388" t="s">
        <v>4191</v>
      </c>
    </row>
    <row r="136" spans="1:7" s="390" customFormat="1" ht="31.5">
      <c r="A136" s="379">
        <v>6</v>
      </c>
      <c r="B136" s="369" t="s">
        <v>4384</v>
      </c>
      <c r="C136" s="369" t="s">
        <v>2726</v>
      </c>
      <c r="D136" s="389"/>
      <c r="E136" s="369" t="s">
        <v>373</v>
      </c>
      <c r="F136" s="391">
        <v>2000</v>
      </c>
      <c r="G136" s="388" t="s">
        <v>4191</v>
      </c>
    </row>
    <row r="137" spans="1:7" s="394" customFormat="1" ht="31.5">
      <c r="A137" s="384">
        <v>7</v>
      </c>
      <c r="B137" s="387" t="s">
        <v>310</v>
      </c>
      <c r="C137" s="369" t="s">
        <v>508</v>
      </c>
      <c r="D137" s="392"/>
      <c r="E137" s="369" t="s">
        <v>509</v>
      </c>
      <c r="F137" s="393">
        <v>2</v>
      </c>
      <c r="G137" s="388" t="s">
        <v>4191</v>
      </c>
    </row>
    <row r="138" spans="1:7" s="390" customFormat="1" ht="47.25">
      <c r="A138" s="379">
        <v>8</v>
      </c>
      <c r="B138" s="369" t="s">
        <v>311</v>
      </c>
      <c r="C138" s="395" t="s">
        <v>510</v>
      </c>
      <c r="D138" s="389"/>
      <c r="E138" s="369" t="s">
        <v>511</v>
      </c>
      <c r="F138" s="393">
        <v>10</v>
      </c>
      <c r="G138" s="388" t="s">
        <v>4191</v>
      </c>
    </row>
    <row r="139" spans="1:7" s="373" customFormat="1" ht="192" customHeight="1">
      <c r="A139" s="821">
        <v>9</v>
      </c>
      <c r="B139" s="823" t="s">
        <v>315</v>
      </c>
      <c r="C139" s="369" t="s">
        <v>512</v>
      </c>
      <c r="D139" s="396"/>
      <c r="E139" s="369" t="s">
        <v>513</v>
      </c>
      <c r="F139" s="393">
        <v>2000</v>
      </c>
      <c r="G139" s="388" t="s">
        <v>4191</v>
      </c>
    </row>
    <row r="140" spans="1:7" s="373" customFormat="1" ht="78.75">
      <c r="A140" s="822"/>
      <c r="B140" s="824"/>
      <c r="C140" s="395" t="s">
        <v>514</v>
      </c>
      <c r="D140" s="396"/>
      <c r="E140" s="369" t="s">
        <v>515</v>
      </c>
      <c r="F140" s="393">
        <v>10</v>
      </c>
      <c r="G140" s="388" t="s">
        <v>4191</v>
      </c>
    </row>
    <row r="141" spans="1:7" s="373" customFormat="1" ht="126">
      <c r="A141" s="379">
        <v>10</v>
      </c>
      <c r="B141" s="395" t="s">
        <v>312</v>
      </c>
      <c r="C141" s="369" t="s">
        <v>2727</v>
      </c>
      <c r="E141" s="369" t="s">
        <v>516</v>
      </c>
      <c r="F141" s="393">
        <v>1</v>
      </c>
      <c r="G141" s="388" t="s">
        <v>4191</v>
      </c>
    </row>
    <row r="142" spans="1:7" s="373" customFormat="1" ht="126">
      <c r="A142" s="772">
        <v>11</v>
      </c>
      <c r="B142" s="763" t="s">
        <v>313</v>
      </c>
      <c r="C142" s="369" t="s">
        <v>2728</v>
      </c>
      <c r="D142" s="396"/>
      <c r="E142" s="369" t="s">
        <v>2729</v>
      </c>
      <c r="F142" s="399" t="s">
        <v>4126</v>
      </c>
      <c r="G142" s="388" t="s">
        <v>4191</v>
      </c>
    </row>
    <row r="143" spans="1:7" s="373" customFormat="1" ht="31.5">
      <c r="A143" s="773"/>
      <c r="B143" s="764"/>
      <c r="C143" s="369" t="s">
        <v>2730</v>
      </c>
      <c r="D143" s="396"/>
      <c r="E143" s="369" t="s">
        <v>2731</v>
      </c>
      <c r="F143" s="393">
        <v>1</v>
      </c>
      <c r="G143" s="402" t="s">
        <v>4191</v>
      </c>
    </row>
    <row r="144" spans="1:7" s="373" customFormat="1" ht="31.5">
      <c r="A144" s="379">
        <v>12</v>
      </c>
      <c r="B144" s="369" t="s">
        <v>156</v>
      </c>
      <c r="C144" s="369" t="s">
        <v>517</v>
      </c>
      <c r="D144" s="396"/>
      <c r="E144" s="369" t="s">
        <v>2732</v>
      </c>
      <c r="F144" s="393">
        <v>1</v>
      </c>
      <c r="G144" s="402" t="s">
        <v>4191</v>
      </c>
    </row>
    <row r="145" spans="1:7" s="373" customFormat="1" ht="47.25">
      <c r="A145" s="821">
        <v>13</v>
      </c>
      <c r="B145" s="823" t="s">
        <v>314</v>
      </c>
      <c r="C145" s="369" t="s">
        <v>518</v>
      </c>
      <c r="D145" s="396"/>
      <c r="E145" s="369" t="s">
        <v>519</v>
      </c>
      <c r="F145" s="399" t="s">
        <v>4127</v>
      </c>
      <c r="G145" s="402" t="s">
        <v>4191</v>
      </c>
    </row>
    <row r="146" spans="1:7" s="373" customFormat="1" ht="47.25">
      <c r="A146" s="825"/>
      <c r="B146" s="826"/>
      <c r="C146" s="369" t="s">
        <v>520</v>
      </c>
      <c r="D146" s="396"/>
      <c r="E146" s="369" t="s">
        <v>519</v>
      </c>
      <c r="F146" s="393">
        <v>43</v>
      </c>
      <c r="G146" s="402" t="s">
        <v>4191</v>
      </c>
    </row>
    <row r="147" spans="1:7" s="373" customFormat="1" ht="31.5">
      <c r="A147" s="822"/>
      <c r="B147" s="824"/>
      <c r="C147" s="369" t="s">
        <v>521</v>
      </c>
      <c r="D147" s="396"/>
      <c r="E147" s="369" t="s">
        <v>4124</v>
      </c>
      <c r="F147" s="393">
        <v>29</v>
      </c>
      <c r="G147" s="402" t="s">
        <v>4191</v>
      </c>
    </row>
    <row r="148" spans="1:7" s="373" customFormat="1" ht="63">
      <c r="A148" s="379">
        <v>14</v>
      </c>
      <c r="B148" s="369" t="s">
        <v>2733</v>
      </c>
      <c r="C148" s="369" t="s">
        <v>522</v>
      </c>
      <c r="D148" s="396"/>
      <c r="E148" s="369" t="s">
        <v>2734</v>
      </c>
      <c r="F148" s="403">
        <v>49</v>
      </c>
      <c r="G148" s="402" t="s">
        <v>4191</v>
      </c>
    </row>
    <row r="149" spans="1:7" s="373" customFormat="1" ht="78.75">
      <c r="A149" s="379">
        <v>15</v>
      </c>
      <c r="B149" s="404" t="s">
        <v>2736</v>
      </c>
      <c r="C149" s="369" t="s">
        <v>1983</v>
      </c>
      <c r="D149" s="396"/>
      <c r="E149" s="404" t="s">
        <v>1984</v>
      </c>
      <c r="F149" s="403">
        <v>10</v>
      </c>
      <c r="G149" s="402" t="s">
        <v>4191</v>
      </c>
    </row>
    <row r="150" spans="1:7" s="373" customFormat="1" ht="47.25">
      <c r="A150" s="384">
        <v>16</v>
      </c>
      <c r="B150" s="404" t="s">
        <v>2737</v>
      </c>
      <c r="C150" s="369" t="s">
        <v>1985</v>
      </c>
      <c r="D150" s="396"/>
      <c r="E150" s="404" t="s">
        <v>1986</v>
      </c>
      <c r="F150" s="403">
        <v>10</v>
      </c>
      <c r="G150" s="402" t="s">
        <v>4191</v>
      </c>
    </row>
    <row r="151" spans="1:7" s="373" customFormat="1" ht="47.25">
      <c r="A151" s="379">
        <v>17</v>
      </c>
      <c r="B151" s="404" t="s">
        <v>2738</v>
      </c>
      <c r="C151" s="369" t="s">
        <v>4422</v>
      </c>
      <c r="D151" s="396"/>
      <c r="E151" s="404" t="s">
        <v>1987</v>
      </c>
      <c r="F151" s="403">
        <v>10</v>
      </c>
      <c r="G151" s="402" t="s">
        <v>4191</v>
      </c>
    </row>
    <row r="152" spans="1:7" s="373" customFormat="1" ht="78.75">
      <c r="A152" s="384">
        <v>18</v>
      </c>
      <c r="B152" s="404" t="s">
        <v>2739</v>
      </c>
      <c r="C152" s="405" t="s">
        <v>1988</v>
      </c>
      <c r="D152" s="396"/>
      <c r="E152" s="369" t="s">
        <v>1989</v>
      </c>
      <c r="F152" s="403">
        <v>50</v>
      </c>
      <c r="G152" s="402" t="s">
        <v>4191</v>
      </c>
    </row>
    <row r="153" spans="1:7" s="373" customFormat="1" ht="31.5">
      <c r="A153" s="379">
        <v>19</v>
      </c>
      <c r="B153" s="369" t="s">
        <v>2740</v>
      </c>
      <c r="C153" s="369" t="s">
        <v>1990</v>
      </c>
      <c r="D153" s="396"/>
      <c r="E153" s="369" t="s">
        <v>1991</v>
      </c>
      <c r="F153" s="406" t="s">
        <v>4128</v>
      </c>
      <c r="G153" s="402" t="s">
        <v>4191</v>
      </c>
    </row>
    <row r="154" spans="1:7" s="373" customFormat="1" ht="31.5">
      <c r="A154" s="384">
        <v>20</v>
      </c>
      <c r="B154" s="369" t="s">
        <v>4385</v>
      </c>
      <c r="C154" s="369" t="s">
        <v>525</v>
      </c>
      <c r="D154" s="396"/>
      <c r="E154" s="369" t="s">
        <v>526</v>
      </c>
      <c r="F154" s="403">
        <v>32</v>
      </c>
      <c r="G154" s="402" t="s">
        <v>4191</v>
      </c>
    </row>
    <row r="155" spans="1:7" s="373" customFormat="1" ht="31.5">
      <c r="A155" s="379">
        <v>21</v>
      </c>
      <c r="B155" s="369" t="s">
        <v>528</v>
      </c>
      <c r="C155" s="369" t="s">
        <v>527</v>
      </c>
      <c r="D155" s="396"/>
      <c r="E155" s="369" t="s">
        <v>528</v>
      </c>
      <c r="F155" s="403">
        <v>35</v>
      </c>
      <c r="G155" s="402" t="s">
        <v>4191</v>
      </c>
    </row>
    <row r="156" spans="1:7" s="373" customFormat="1" ht="47.25">
      <c r="A156" s="384">
        <v>22</v>
      </c>
      <c r="B156" s="369" t="s">
        <v>2741</v>
      </c>
      <c r="C156" s="369" t="s">
        <v>529</v>
      </c>
      <c r="D156" s="396"/>
      <c r="E156" s="407" t="s">
        <v>530</v>
      </c>
      <c r="F156" s="403">
        <v>6</v>
      </c>
      <c r="G156" s="402" t="s">
        <v>4191</v>
      </c>
    </row>
    <row r="157" spans="1:7" s="373" customFormat="1" ht="47.25">
      <c r="A157" s="379">
        <v>23</v>
      </c>
      <c r="B157" s="369" t="s">
        <v>2742</v>
      </c>
      <c r="C157" s="369" t="s">
        <v>2743</v>
      </c>
      <c r="D157" s="396"/>
      <c r="E157" s="407" t="s">
        <v>530</v>
      </c>
      <c r="F157" s="391">
        <v>6</v>
      </c>
      <c r="G157" s="402" t="s">
        <v>4191</v>
      </c>
    </row>
    <row r="158" spans="1:7" s="373" customFormat="1" ht="31.5">
      <c r="A158" s="384">
        <v>24</v>
      </c>
      <c r="B158" s="369" t="s">
        <v>2744</v>
      </c>
      <c r="C158" s="369" t="s">
        <v>1992</v>
      </c>
      <c r="D158" s="396"/>
      <c r="E158" s="407" t="s">
        <v>530</v>
      </c>
      <c r="F158" s="391">
        <v>6</v>
      </c>
      <c r="G158" s="402" t="s">
        <v>4191</v>
      </c>
    </row>
    <row r="159" spans="1:7" s="373" customFormat="1" ht="141.75">
      <c r="A159" s="384">
        <v>25</v>
      </c>
      <c r="B159" s="369" t="s">
        <v>2745</v>
      </c>
      <c r="C159" s="369" t="s">
        <v>2746</v>
      </c>
      <c r="D159" s="396"/>
      <c r="E159" s="369" t="s">
        <v>2747</v>
      </c>
      <c r="F159" s="408" t="s">
        <v>4129</v>
      </c>
      <c r="G159" s="402" t="s">
        <v>4191</v>
      </c>
    </row>
    <row r="160" spans="1:7" s="373" customFormat="1" ht="47.25">
      <c r="A160" s="379">
        <v>26</v>
      </c>
      <c r="B160" s="369" t="s">
        <v>2748</v>
      </c>
      <c r="C160" s="369" t="s">
        <v>2749</v>
      </c>
      <c r="D160" s="396"/>
      <c r="E160" s="369" t="s">
        <v>2750</v>
      </c>
      <c r="F160" s="408" t="s">
        <v>4130</v>
      </c>
      <c r="G160" s="402" t="s">
        <v>4191</v>
      </c>
    </row>
    <row r="161" spans="1:7" s="373" customFormat="1" ht="47.25">
      <c r="A161" s="384">
        <v>27</v>
      </c>
      <c r="B161" s="369" t="s">
        <v>2751</v>
      </c>
      <c r="C161" s="369" t="s">
        <v>531</v>
      </c>
      <c r="D161" s="396"/>
      <c r="E161" s="369" t="s">
        <v>2752</v>
      </c>
      <c r="F161" s="391">
        <v>2915</v>
      </c>
      <c r="G161" s="402" t="s">
        <v>4191</v>
      </c>
    </row>
    <row r="162" spans="1:7" s="373" customFormat="1" ht="94.5">
      <c r="A162" s="379">
        <v>28</v>
      </c>
      <c r="B162" s="369" t="s">
        <v>2756</v>
      </c>
      <c r="C162" s="369" t="s">
        <v>2757</v>
      </c>
      <c r="D162" s="396"/>
      <c r="E162" s="369" t="s">
        <v>2758</v>
      </c>
      <c r="F162" s="391">
        <v>1000</v>
      </c>
      <c r="G162" s="402" t="s">
        <v>4191</v>
      </c>
    </row>
    <row r="163" spans="1:7" s="373" customFormat="1" ht="63">
      <c r="A163" s="384">
        <v>29</v>
      </c>
      <c r="B163" s="369" t="s">
        <v>2759</v>
      </c>
      <c r="C163" s="369" t="s">
        <v>1993</v>
      </c>
      <c r="D163" s="396"/>
      <c r="E163" s="369" t="s">
        <v>2760</v>
      </c>
      <c r="F163" s="391">
        <v>1200</v>
      </c>
      <c r="G163" s="402" t="s">
        <v>4191</v>
      </c>
    </row>
    <row r="164" spans="1:7" s="373" customFormat="1" ht="78.75">
      <c r="A164" s="379">
        <v>30</v>
      </c>
      <c r="B164" s="369" t="s">
        <v>2761</v>
      </c>
      <c r="C164" s="369" t="s">
        <v>2762</v>
      </c>
      <c r="D164" s="396"/>
      <c r="E164" s="369" t="s">
        <v>2763</v>
      </c>
      <c r="F164" s="391">
        <v>65</v>
      </c>
      <c r="G164" s="402" t="s">
        <v>4191</v>
      </c>
    </row>
    <row r="165" spans="1:7" s="373" customFormat="1" ht="63">
      <c r="A165" s="384">
        <v>31</v>
      </c>
      <c r="B165" s="369" t="s">
        <v>2764</v>
      </c>
      <c r="C165" s="345" t="s">
        <v>2765</v>
      </c>
      <c r="D165" s="396"/>
      <c r="E165" s="369" t="s">
        <v>2766</v>
      </c>
      <c r="F165" s="391">
        <v>7000</v>
      </c>
      <c r="G165" s="402" t="s">
        <v>4191</v>
      </c>
    </row>
    <row r="166" spans="1:7" s="373" customFormat="1" ht="63">
      <c r="A166" s="379">
        <v>32</v>
      </c>
      <c r="B166" s="369" t="s">
        <v>2780</v>
      </c>
      <c r="C166" s="369" t="s">
        <v>2767</v>
      </c>
      <c r="D166" s="396"/>
      <c r="E166" s="369" t="s">
        <v>532</v>
      </c>
      <c r="F166" s="391">
        <v>40</v>
      </c>
      <c r="G166" s="402" t="s">
        <v>4191</v>
      </c>
    </row>
    <row r="167" spans="1:7" s="373" customFormat="1" ht="63">
      <c r="A167" s="384">
        <v>33</v>
      </c>
      <c r="B167" s="369" t="s">
        <v>2768</v>
      </c>
      <c r="C167" s="369" t="s">
        <v>2769</v>
      </c>
      <c r="D167" s="396"/>
      <c r="E167" s="369" t="s">
        <v>2770</v>
      </c>
      <c r="F167" s="391">
        <v>65</v>
      </c>
      <c r="G167" s="402" t="s">
        <v>4191</v>
      </c>
    </row>
    <row r="168" spans="1:7" s="373" customFormat="1" ht="31.5">
      <c r="A168" s="379">
        <v>34</v>
      </c>
      <c r="B168" s="409" t="s">
        <v>2771</v>
      </c>
      <c r="C168" s="410" t="s">
        <v>533</v>
      </c>
      <c r="D168" s="396"/>
      <c r="E168" s="407" t="s">
        <v>4125</v>
      </c>
      <c r="F168" s="391">
        <v>80</v>
      </c>
      <c r="G168" s="402" t="s">
        <v>4191</v>
      </c>
    </row>
    <row r="169" spans="1:7" s="373" customFormat="1" ht="47.25">
      <c r="A169" s="384">
        <v>35</v>
      </c>
      <c r="B169" s="409" t="s">
        <v>2772</v>
      </c>
      <c r="C169" s="387" t="s">
        <v>2773</v>
      </c>
      <c r="D169" s="396"/>
      <c r="E169" s="407" t="s">
        <v>2774</v>
      </c>
      <c r="F169" s="391">
        <v>50</v>
      </c>
      <c r="G169" s="402" t="s">
        <v>4191</v>
      </c>
    </row>
    <row r="170" spans="1:7" s="373" customFormat="1" ht="31.5">
      <c r="A170" s="379">
        <v>36</v>
      </c>
      <c r="B170" s="409" t="s">
        <v>2775</v>
      </c>
      <c r="C170" s="409"/>
      <c r="D170" s="369"/>
      <c r="E170" s="407"/>
      <c r="F170" s="391">
        <v>4</v>
      </c>
      <c r="G170" s="402" t="s">
        <v>4191</v>
      </c>
    </row>
    <row r="171" spans="1:7" s="373" customFormat="1" ht="31.5">
      <c r="A171" s="384">
        <v>37</v>
      </c>
      <c r="B171" s="409" t="s">
        <v>2776</v>
      </c>
      <c r="C171" s="409" t="s">
        <v>1994</v>
      </c>
      <c r="E171" s="407" t="s">
        <v>534</v>
      </c>
      <c r="F171" s="391">
        <v>5</v>
      </c>
      <c r="G171" s="402" t="s">
        <v>4191</v>
      </c>
    </row>
    <row r="172" spans="1:7" s="373" customFormat="1" ht="69" customHeight="1">
      <c r="A172" s="379">
        <v>38</v>
      </c>
      <c r="B172" s="369" t="s">
        <v>92</v>
      </c>
      <c r="C172" s="411" t="s">
        <v>535</v>
      </c>
      <c r="D172" s="396"/>
      <c r="E172" s="412" t="s">
        <v>2766</v>
      </c>
      <c r="F172" s="391">
        <v>5000</v>
      </c>
      <c r="G172" s="402" t="s">
        <v>4191</v>
      </c>
    </row>
    <row r="173" spans="1:7" s="373" customFormat="1" ht="94.5">
      <c r="A173" s="384">
        <v>39</v>
      </c>
      <c r="B173" s="369" t="s">
        <v>2777</v>
      </c>
      <c r="C173" s="369" t="s">
        <v>2778</v>
      </c>
      <c r="D173" s="396"/>
      <c r="E173" s="411" t="s">
        <v>2779</v>
      </c>
      <c r="F173" s="391">
        <v>5000</v>
      </c>
      <c r="G173" s="402" t="s">
        <v>4191</v>
      </c>
    </row>
    <row r="174" spans="1:7" s="373" customFormat="1" ht="47.25">
      <c r="A174" s="384">
        <v>40</v>
      </c>
      <c r="B174" s="404" t="s">
        <v>2735</v>
      </c>
      <c r="C174" s="413" t="s">
        <v>523</v>
      </c>
      <c r="D174" s="396"/>
      <c r="E174" s="404" t="s">
        <v>524</v>
      </c>
      <c r="F174" s="403">
        <v>41</v>
      </c>
      <c r="G174" s="414" t="s">
        <v>4420</v>
      </c>
    </row>
    <row r="175" spans="1:7" s="373" customFormat="1" ht="78.75">
      <c r="A175" s="379">
        <v>41</v>
      </c>
      <c r="B175" s="369" t="s">
        <v>2753</v>
      </c>
      <c r="C175" s="369" t="s">
        <v>2754</v>
      </c>
      <c r="D175" s="396"/>
      <c r="E175" s="407" t="s">
        <v>2755</v>
      </c>
      <c r="F175" s="408" t="s">
        <v>4131</v>
      </c>
      <c r="G175" s="402" t="s">
        <v>4420</v>
      </c>
    </row>
    <row r="176" spans="1:7" s="334" customFormat="1">
      <c r="A176" s="324" t="s">
        <v>29</v>
      </c>
      <c r="B176" s="325" t="s">
        <v>26</v>
      </c>
      <c r="C176" s="331"/>
      <c r="D176" s="331"/>
      <c r="E176" s="331"/>
      <c r="F176" s="335"/>
      <c r="G176" s="330">
        <f>G177+G188+G206+G223+G230+G232+G236+G242+G258+G261+G265+G267+G273</f>
        <v>104</v>
      </c>
    </row>
    <row r="177" spans="1:8" s="334" customFormat="1">
      <c r="A177" s="324" t="s">
        <v>157</v>
      </c>
      <c r="B177" s="325" t="s">
        <v>65</v>
      </c>
      <c r="C177" s="331"/>
      <c r="D177" s="331"/>
      <c r="E177" s="331"/>
      <c r="F177" s="335">
        <f>SUM(F178:F187)</f>
        <v>74500</v>
      </c>
      <c r="G177" s="336">
        <f>A187</f>
        <v>10</v>
      </c>
    </row>
    <row r="178" spans="1:8" s="334" customFormat="1">
      <c r="A178" s="344">
        <v>1</v>
      </c>
      <c r="B178" s="345" t="s">
        <v>158</v>
      </c>
      <c r="C178" s="345" t="s">
        <v>3630</v>
      </c>
      <c r="D178" s="345"/>
      <c r="E178" s="345" t="s">
        <v>129</v>
      </c>
      <c r="F178" s="346">
        <v>5500</v>
      </c>
      <c r="G178" s="344" t="s">
        <v>4191</v>
      </c>
    </row>
    <row r="179" spans="1:8" s="334" customFormat="1" ht="31.5">
      <c r="A179" s="344">
        <v>2</v>
      </c>
      <c r="B179" s="415" t="s">
        <v>2280</v>
      </c>
      <c r="C179" s="415" t="s">
        <v>3631</v>
      </c>
      <c r="D179" s="415"/>
      <c r="E179" s="415" t="s">
        <v>129</v>
      </c>
      <c r="F179" s="346">
        <v>6500</v>
      </c>
      <c r="G179" s="344" t="s">
        <v>4191</v>
      </c>
    </row>
    <row r="180" spans="1:8" s="334" customFormat="1" ht="31.5">
      <c r="A180" s="344">
        <v>3</v>
      </c>
      <c r="B180" s="415" t="s">
        <v>4189</v>
      </c>
      <c r="C180" s="415" t="s">
        <v>3633</v>
      </c>
      <c r="D180" s="415"/>
      <c r="E180" s="415" t="s">
        <v>129</v>
      </c>
      <c r="F180" s="346">
        <v>8500</v>
      </c>
      <c r="G180" s="344" t="s">
        <v>4191</v>
      </c>
    </row>
    <row r="181" spans="1:8" ht="31.5">
      <c r="A181" s="344">
        <v>4</v>
      </c>
      <c r="B181" s="415" t="s">
        <v>3634</v>
      </c>
      <c r="C181" s="415" t="s">
        <v>3633</v>
      </c>
      <c r="D181" s="415"/>
      <c r="E181" s="415" t="s">
        <v>129</v>
      </c>
      <c r="F181" s="346">
        <v>7500</v>
      </c>
      <c r="G181" s="344" t="s">
        <v>4191</v>
      </c>
      <c r="H181" s="334"/>
    </row>
    <row r="182" spans="1:8">
      <c r="A182" s="344">
        <v>5</v>
      </c>
      <c r="B182" s="415" t="s">
        <v>3641</v>
      </c>
      <c r="C182" s="415"/>
      <c r="D182" s="415" t="s">
        <v>3635</v>
      </c>
      <c r="E182" s="415" t="s">
        <v>129</v>
      </c>
      <c r="F182" s="346">
        <v>9500</v>
      </c>
      <c r="G182" s="416" t="s">
        <v>4420</v>
      </c>
      <c r="H182" s="334"/>
    </row>
    <row r="183" spans="1:8">
      <c r="A183" s="344">
        <v>6</v>
      </c>
      <c r="B183" s="415" t="s">
        <v>4192</v>
      </c>
      <c r="C183" s="415"/>
      <c r="D183" s="415" t="s">
        <v>3635</v>
      </c>
      <c r="E183" s="415" t="s">
        <v>129</v>
      </c>
      <c r="F183" s="346">
        <v>7500</v>
      </c>
      <c r="G183" s="416" t="s">
        <v>4420</v>
      </c>
      <c r="H183" s="334"/>
    </row>
    <row r="184" spans="1:8">
      <c r="A184" s="344">
        <v>7</v>
      </c>
      <c r="B184" s="415" t="s">
        <v>4193</v>
      </c>
      <c r="C184" s="415"/>
      <c r="D184" s="415" t="s">
        <v>3635</v>
      </c>
      <c r="E184" s="415" t="s">
        <v>129</v>
      </c>
      <c r="F184" s="346">
        <v>7500</v>
      </c>
      <c r="G184" s="416" t="s">
        <v>4420</v>
      </c>
      <c r="H184" s="334"/>
    </row>
    <row r="185" spans="1:8">
      <c r="A185" s="344">
        <v>8</v>
      </c>
      <c r="B185" s="345" t="s">
        <v>4187</v>
      </c>
      <c r="C185" s="345" t="s">
        <v>3630</v>
      </c>
      <c r="D185" s="345"/>
      <c r="E185" s="345" t="s">
        <v>129</v>
      </c>
      <c r="F185" s="346">
        <v>7500</v>
      </c>
      <c r="G185" s="344" t="s">
        <v>322</v>
      </c>
      <c r="H185" s="334"/>
    </row>
    <row r="186" spans="1:8">
      <c r="A186" s="344">
        <v>9</v>
      </c>
      <c r="B186" s="415" t="s">
        <v>260</v>
      </c>
      <c r="C186" s="415" t="s">
        <v>3635</v>
      </c>
      <c r="D186" s="415"/>
      <c r="E186" s="415" t="s">
        <v>129</v>
      </c>
      <c r="F186" s="346">
        <v>7500</v>
      </c>
      <c r="G186" s="344" t="s">
        <v>322</v>
      </c>
      <c r="H186" s="334"/>
    </row>
    <row r="187" spans="1:8" ht="31.5">
      <c r="A187" s="344">
        <v>10</v>
      </c>
      <c r="B187" s="345" t="s">
        <v>4188</v>
      </c>
      <c r="C187" s="345" t="s">
        <v>3631</v>
      </c>
      <c r="D187" s="345"/>
      <c r="E187" s="345" t="s">
        <v>129</v>
      </c>
      <c r="F187" s="346">
        <v>7000</v>
      </c>
      <c r="G187" s="344" t="s">
        <v>322</v>
      </c>
      <c r="H187" s="334"/>
    </row>
    <row r="188" spans="1:8" s="334" customFormat="1">
      <c r="A188" s="324" t="s">
        <v>159</v>
      </c>
      <c r="B188" s="325" t="s">
        <v>71</v>
      </c>
      <c r="C188" s="331"/>
      <c r="D188" s="331"/>
      <c r="E188" s="331"/>
      <c r="F188" s="417">
        <f>SUM(F189:F205)</f>
        <v>39960</v>
      </c>
      <c r="G188" s="336">
        <f>A205</f>
        <v>17</v>
      </c>
    </row>
    <row r="189" spans="1:8" s="334" customFormat="1">
      <c r="A189" s="337">
        <v>1</v>
      </c>
      <c r="B189" s="364" t="s">
        <v>4700</v>
      </c>
      <c r="C189" s="364" t="s">
        <v>3688</v>
      </c>
      <c r="D189" s="364"/>
      <c r="E189" s="364" t="s">
        <v>3701</v>
      </c>
      <c r="F189" s="349">
        <v>4000</v>
      </c>
      <c r="G189" s="418" t="s">
        <v>4200</v>
      </c>
    </row>
    <row r="190" spans="1:8" s="334" customFormat="1">
      <c r="A190" s="337">
        <v>2</v>
      </c>
      <c r="B190" s="364" t="s">
        <v>161</v>
      </c>
      <c r="C190" s="364" t="s">
        <v>162</v>
      </c>
      <c r="D190" s="364"/>
      <c r="E190" s="364" t="s">
        <v>160</v>
      </c>
      <c r="F190" s="349">
        <v>1700</v>
      </c>
      <c r="G190" s="419" t="s">
        <v>4200</v>
      </c>
    </row>
    <row r="191" spans="1:8" s="334" customFormat="1">
      <c r="A191" s="337">
        <v>3</v>
      </c>
      <c r="B191" s="364" t="s">
        <v>261</v>
      </c>
      <c r="C191" s="364" t="s">
        <v>3690</v>
      </c>
      <c r="D191" s="364"/>
      <c r="E191" s="364" t="s">
        <v>188</v>
      </c>
      <c r="F191" s="346">
        <v>2000</v>
      </c>
      <c r="G191" s="419" t="s">
        <v>4200</v>
      </c>
    </row>
    <row r="192" spans="1:8" s="334" customFormat="1">
      <c r="A192" s="337">
        <v>4</v>
      </c>
      <c r="B192" s="364" t="s">
        <v>3691</v>
      </c>
      <c r="C192" s="364" t="s">
        <v>3692</v>
      </c>
      <c r="D192" s="364"/>
      <c r="E192" s="364" t="s">
        <v>188</v>
      </c>
      <c r="F192" s="349">
        <v>7000</v>
      </c>
      <c r="G192" s="419" t="s">
        <v>4200</v>
      </c>
    </row>
    <row r="193" spans="1:7" s="334" customFormat="1">
      <c r="A193" s="337">
        <v>5</v>
      </c>
      <c r="B193" s="364" t="s">
        <v>3693</v>
      </c>
      <c r="C193" s="364" t="s">
        <v>3694</v>
      </c>
      <c r="D193" s="364"/>
      <c r="E193" s="364" t="s">
        <v>3689</v>
      </c>
      <c r="F193" s="349">
        <v>3000</v>
      </c>
      <c r="G193" s="419" t="s">
        <v>4200</v>
      </c>
    </row>
    <row r="194" spans="1:7" s="334" customFormat="1">
      <c r="A194" s="337">
        <v>6</v>
      </c>
      <c r="B194" s="364" t="s">
        <v>4338</v>
      </c>
      <c r="C194" s="364" t="s">
        <v>4336</v>
      </c>
      <c r="D194" s="364"/>
      <c r="E194" s="364" t="s">
        <v>3684</v>
      </c>
      <c r="F194" s="349">
        <v>10</v>
      </c>
      <c r="G194" s="419" t="s">
        <v>4200</v>
      </c>
    </row>
    <row r="195" spans="1:7" s="334" customFormat="1">
      <c r="A195" s="337">
        <v>7</v>
      </c>
      <c r="B195" s="364" t="s">
        <v>3687</v>
      </c>
      <c r="C195" s="364" t="s">
        <v>3685</v>
      </c>
      <c r="D195" s="364"/>
      <c r="E195" s="364" t="s">
        <v>3686</v>
      </c>
      <c r="F195" s="349">
        <v>1550</v>
      </c>
      <c r="G195" s="419" t="s">
        <v>4200</v>
      </c>
    </row>
    <row r="196" spans="1:7" s="334" customFormat="1">
      <c r="A196" s="337">
        <v>8</v>
      </c>
      <c r="B196" s="364" t="s">
        <v>4342</v>
      </c>
      <c r="C196" s="364" t="s">
        <v>3685</v>
      </c>
      <c r="D196" s="364"/>
      <c r="E196" s="364" t="s">
        <v>3686</v>
      </c>
      <c r="F196" s="346">
        <v>4500</v>
      </c>
      <c r="G196" s="419" t="s">
        <v>4200</v>
      </c>
    </row>
    <row r="197" spans="1:7">
      <c r="A197" s="337">
        <v>9</v>
      </c>
      <c r="B197" s="364" t="s">
        <v>4343</v>
      </c>
      <c r="C197" s="364" t="s">
        <v>3688</v>
      </c>
      <c r="D197" s="364"/>
      <c r="E197" s="364" t="s">
        <v>3689</v>
      </c>
      <c r="F197" s="349">
        <v>500</v>
      </c>
      <c r="G197" s="418" t="s">
        <v>4420</v>
      </c>
    </row>
    <row r="198" spans="1:7">
      <c r="A198" s="337">
        <v>10</v>
      </c>
      <c r="B198" s="364" t="s">
        <v>4339</v>
      </c>
      <c r="C198" s="364" t="s">
        <v>4337</v>
      </c>
      <c r="D198" s="364"/>
      <c r="E198" s="364"/>
      <c r="F198" s="349">
        <v>600</v>
      </c>
      <c r="G198" s="418" t="s">
        <v>4420</v>
      </c>
    </row>
    <row r="199" spans="1:7">
      <c r="A199" s="337">
        <v>11</v>
      </c>
      <c r="B199" s="364" t="s">
        <v>4340</v>
      </c>
      <c r="C199" s="364" t="s">
        <v>3685</v>
      </c>
      <c r="D199" s="364"/>
      <c r="E199" s="364" t="s">
        <v>3686</v>
      </c>
      <c r="F199" s="349">
        <v>6500</v>
      </c>
      <c r="G199" s="418" t="s">
        <v>4420</v>
      </c>
    </row>
    <row r="200" spans="1:7">
      <c r="A200" s="337">
        <v>12</v>
      </c>
      <c r="B200" s="364" t="s">
        <v>4341</v>
      </c>
      <c r="C200" s="364" t="s">
        <v>3685</v>
      </c>
      <c r="D200" s="364"/>
      <c r="E200" s="364" t="s">
        <v>3686</v>
      </c>
      <c r="F200" s="346">
        <v>3500</v>
      </c>
      <c r="G200" s="419" t="s">
        <v>4420</v>
      </c>
    </row>
    <row r="201" spans="1:7">
      <c r="A201" s="337">
        <v>13</v>
      </c>
      <c r="B201" s="364" t="s">
        <v>3695</v>
      </c>
      <c r="C201" s="364" t="s">
        <v>3696</v>
      </c>
      <c r="D201" s="364"/>
      <c r="E201" s="364" t="s">
        <v>188</v>
      </c>
      <c r="F201" s="349">
        <v>2500</v>
      </c>
      <c r="G201" s="418" t="s">
        <v>4420</v>
      </c>
    </row>
    <row r="202" spans="1:7">
      <c r="A202" s="337">
        <v>14</v>
      </c>
      <c r="B202" s="364" t="s">
        <v>4344</v>
      </c>
      <c r="C202" s="364" t="s">
        <v>3697</v>
      </c>
      <c r="D202" s="364"/>
      <c r="E202" s="364" t="s">
        <v>3689</v>
      </c>
      <c r="F202" s="349">
        <v>200</v>
      </c>
      <c r="G202" s="418" t="s">
        <v>4420</v>
      </c>
    </row>
    <row r="203" spans="1:7" ht="31.5">
      <c r="A203" s="337">
        <v>15</v>
      </c>
      <c r="B203" s="364" t="s">
        <v>3698</v>
      </c>
      <c r="C203" s="364" t="s">
        <v>3688</v>
      </c>
      <c r="D203" s="364"/>
      <c r="E203" s="364" t="s">
        <v>3689</v>
      </c>
      <c r="F203" s="349">
        <v>400</v>
      </c>
      <c r="G203" s="418" t="s">
        <v>4420</v>
      </c>
    </row>
    <row r="204" spans="1:7" ht="31.5">
      <c r="A204" s="337">
        <v>16</v>
      </c>
      <c r="B204" s="364" t="s">
        <v>3699</v>
      </c>
      <c r="C204" s="364" t="s">
        <v>3688</v>
      </c>
      <c r="D204" s="364"/>
      <c r="E204" s="364" t="s">
        <v>3700</v>
      </c>
      <c r="F204" s="349">
        <v>1500</v>
      </c>
      <c r="G204" s="418" t="s">
        <v>4420</v>
      </c>
    </row>
    <row r="205" spans="1:7">
      <c r="A205" s="337">
        <v>17</v>
      </c>
      <c r="B205" s="364" t="s">
        <v>4345</v>
      </c>
      <c r="C205" s="364" t="s">
        <v>3702</v>
      </c>
      <c r="D205" s="364"/>
      <c r="E205" s="364" t="s">
        <v>3703</v>
      </c>
      <c r="F205" s="349">
        <v>500</v>
      </c>
      <c r="G205" s="418" t="s">
        <v>4420</v>
      </c>
    </row>
    <row r="206" spans="1:7" s="334" customFormat="1">
      <c r="A206" s="324" t="s">
        <v>163</v>
      </c>
      <c r="B206" s="325" t="s">
        <v>75</v>
      </c>
      <c r="C206" s="331"/>
      <c r="D206" s="331"/>
      <c r="E206" s="331"/>
      <c r="F206" s="348">
        <f>SUM(F211:F222)</f>
        <v>36800</v>
      </c>
      <c r="G206" s="336">
        <f>A222</f>
        <v>16</v>
      </c>
    </row>
    <row r="207" spans="1:7" s="334" customFormat="1" ht="47.25">
      <c r="A207" s="337">
        <v>1</v>
      </c>
      <c r="B207" s="338" t="s">
        <v>3275</v>
      </c>
      <c r="C207" s="339" t="s">
        <v>4356</v>
      </c>
      <c r="D207" s="339" t="s">
        <v>3276</v>
      </c>
      <c r="E207" s="339" t="s">
        <v>3277</v>
      </c>
      <c r="F207" s="346">
        <v>1500</v>
      </c>
      <c r="G207" s="341" t="s">
        <v>4357</v>
      </c>
    </row>
    <row r="208" spans="1:7" s="334" customFormat="1" ht="31.5">
      <c r="A208" s="337">
        <v>2</v>
      </c>
      <c r="B208" s="338" t="s">
        <v>3291</v>
      </c>
      <c r="C208" s="339" t="s">
        <v>4358</v>
      </c>
      <c r="D208" s="339" t="s">
        <v>3290</v>
      </c>
      <c r="E208" s="339" t="s">
        <v>3292</v>
      </c>
      <c r="F208" s="346">
        <v>1200</v>
      </c>
      <c r="G208" s="341" t="s">
        <v>4348</v>
      </c>
    </row>
    <row r="209" spans="1:7" s="334" customFormat="1" ht="31.5">
      <c r="A209" s="337">
        <v>3</v>
      </c>
      <c r="B209" s="338" t="s">
        <v>3275</v>
      </c>
      <c r="C209" s="339" t="s">
        <v>2248</v>
      </c>
      <c r="D209" s="339"/>
      <c r="E209" s="339"/>
      <c r="F209" s="346"/>
      <c r="G209" s="341" t="s">
        <v>4200</v>
      </c>
    </row>
    <row r="210" spans="1:7" s="334" customFormat="1" ht="47.25">
      <c r="A210" s="337">
        <v>4</v>
      </c>
      <c r="B210" s="420" t="s">
        <v>3340</v>
      </c>
      <c r="C210" s="420" t="s">
        <v>2246</v>
      </c>
      <c r="D210" s="420"/>
      <c r="E210" s="420" t="s">
        <v>2247</v>
      </c>
      <c r="F210" s="421">
        <v>8000</v>
      </c>
      <c r="G210" s="341" t="s">
        <v>4200</v>
      </c>
    </row>
    <row r="211" spans="1:7" s="334" customFormat="1" ht="47.25">
      <c r="A211" s="337">
        <v>5</v>
      </c>
      <c r="B211" s="338" t="s">
        <v>3272</v>
      </c>
      <c r="C211" s="339"/>
      <c r="D211" s="339" t="s">
        <v>3273</v>
      </c>
      <c r="E211" s="339" t="s">
        <v>3274</v>
      </c>
      <c r="F211" s="346">
        <v>1200</v>
      </c>
      <c r="G211" s="341" t="s">
        <v>4420</v>
      </c>
    </row>
    <row r="212" spans="1:7" s="334" customFormat="1" ht="63">
      <c r="A212" s="337">
        <v>6</v>
      </c>
      <c r="B212" s="338" t="s">
        <v>3278</v>
      </c>
      <c r="C212" s="339"/>
      <c r="D212" s="339" t="s">
        <v>3279</v>
      </c>
      <c r="E212" s="339" t="s">
        <v>3280</v>
      </c>
      <c r="F212" s="346">
        <v>1200</v>
      </c>
      <c r="G212" s="341" t="s">
        <v>4420</v>
      </c>
    </row>
    <row r="213" spans="1:7" s="334" customFormat="1" ht="63">
      <c r="A213" s="337">
        <v>7</v>
      </c>
      <c r="B213" s="338" t="s">
        <v>3281</v>
      </c>
      <c r="C213" s="339"/>
      <c r="D213" s="339" t="s">
        <v>3282</v>
      </c>
      <c r="E213" s="339" t="s">
        <v>3283</v>
      </c>
      <c r="F213" s="346">
        <v>8500</v>
      </c>
      <c r="G213" s="341" t="s">
        <v>4420</v>
      </c>
    </row>
    <row r="214" spans="1:7" s="334" customFormat="1" ht="94.5">
      <c r="A214" s="337">
        <v>8</v>
      </c>
      <c r="B214" s="338" t="s">
        <v>3284</v>
      </c>
      <c r="C214" s="339"/>
      <c r="D214" s="339" t="s">
        <v>3285</v>
      </c>
      <c r="E214" s="339" t="s">
        <v>3286</v>
      </c>
      <c r="F214" s="346">
        <v>3500</v>
      </c>
      <c r="G214" s="341" t="s">
        <v>4420</v>
      </c>
    </row>
    <row r="215" spans="1:7" s="334" customFormat="1" ht="31.5">
      <c r="A215" s="337">
        <v>9</v>
      </c>
      <c r="B215" s="338" t="s">
        <v>3287</v>
      </c>
      <c r="C215" s="339"/>
      <c r="D215" s="339" t="s">
        <v>3288</v>
      </c>
      <c r="E215" s="339" t="s">
        <v>3277</v>
      </c>
      <c r="F215" s="346">
        <v>1700</v>
      </c>
      <c r="G215" s="341" t="s">
        <v>4420</v>
      </c>
    </row>
    <row r="216" spans="1:7" s="334" customFormat="1" ht="31.5">
      <c r="A216" s="337">
        <v>10</v>
      </c>
      <c r="B216" s="338" t="s">
        <v>3289</v>
      </c>
      <c r="C216" s="339"/>
      <c r="D216" s="339" t="s">
        <v>3290</v>
      </c>
      <c r="E216" s="339" t="s">
        <v>3277</v>
      </c>
      <c r="F216" s="346">
        <v>1500</v>
      </c>
      <c r="G216" s="341" t="s">
        <v>4420</v>
      </c>
    </row>
    <row r="217" spans="1:7" s="334" customFormat="1" ht="31.5">
      <c r="A217" s="337">
        <v>11</v>
      </c>
      <c r="B217" s="338" t="s">
        <v>3293</v>
      </c>
      <c r="C217" s="339" t="s">
        <v>376</v>
      </c>
      <c r="D217" s="339"/>
      <c r="E217" s="339"/>
      <c r="F217" s="346">
        <v>3000</v>
      </c>
      <c r="G217" s="341" t="s">
        <v>4420</v>
      </c>
    </row>
    <row r="218" spans="1:7" s="334" customFormat="1" ht="63">
      <c r="A218" s="337">
        <v>12</v>
      </c>
      <c r="B218" s="338" t="s">
        <v>3294</v>
      </c>
      <c r="C218" s="339"/>
      <c r="D218" s="339" t="s">
        <v>3295</v>
      </c>
      <c r="E218" s="339"/>
      <c r="F218" s="346">
        <v>3000</v>
      </c>
      <c r="G218" s="341" t="s">
        <v>4420</v>
      </c>
    </row>
    <row r="219" spans="1:7" s="334" customFormat="1" ht="47.25">
      <c r="A219" s="337">
        <v>13</v>
      </c>
      <c r="B219" s="338" t="s">
        <v>3296</v>
      </c>
      <c r="C219" s="339"/>
      <c r="D219" s="339" t="s">
        <v>3297</v>
      </c>
      <c r="E219" s="339" t="s">
        <v>3277</v>
      </c>
      <c r="F219" s="346">
        <v>1500</v>
      </c>
      <c r="G219" s="341" t="s">
        <v>4420</v>
      </c>
    </row>
    <row r="220" spans="1:7" s="334" customFormat="1" ht="78.75">
      <c r="A220" s="337">
        <v>14</v>
      </c>
      <c r="B220" s="338" t="s">
        <v>3298</v>
      </c>
      <c r="C220" s="339"/>
      <c r="D220" s="339" t="s">
        <v>3299</v>
      </c>
      <c r="E220" s="339" t="s">
        <v>3300</v>
      </c>
      <c r="F220" s="346">
        <v>9000</v>
      </c>
      <c r="G220" s="341" t="s">
        <v>4420</v>
      </c>
    </row>
    <row r="221" spans="1:7" s="334" customFormat="1">
      <c r="A221" s="337">
        <v>15</v>
      </c>
      <c r="B221" s="338" t="s">
        <v>3301</v>
      </c>
      <c r="C221" s="339"/>
      <c r="D221" s="339" t="s">
        <v>3302</v>
      </c>
      <c r="E221" s="339"/>
      <c r="F221" s="346">
        <v>1000</v>
      </c>
      <c r="G221" s="341" t="s">
        <v>4420</v>
      </c>
    </row>
    <row r="222" spans="1:7" s="334" customFormat="1" ht="31.5">
      <c r="A222" s="337">
        <v>16</v>
      </c>
      <c r="B222" s="420" t="s">
        <v>3303</v>
      </c>
      <c r="C222" s="420"/>
      <c r="D222" s="420" t="s">
        <v>3290</v>
      </c>
      <c r="E222" s="420" t="s">
        <v>3277</v>
      </c>
      <c r="F222" s="421">
        <v>1700</v>
      </c>
      <c r="G222" s="422" t="s">
        <v>4420</v>
      </c>
    </row>
    <row r="223" spans="1:7" s="334" customFormat="1">
      <c r="A223" s="324" t="s">
        <v>164</v>
      </c>
      <c r="B223" s="325" t="s">
        <v>78</v>
      </c>
      <c r="C223" s="331"/>
      <c r="D223" s="331"/>
      <c r="E223" s="331"/>
      <c r="F223" s="335">
        <f>SUM(F224:F229)</f>
        <v>13130</v>
      </c>
      <c r="G223" s="336">
        <f>A229</f>
        <v>6</v>
      </c>
    </row>
    <row r="224" spans="1:7" s="334" customFormat="1" ht="31.5">
      <c r="A224" s="337">
        <v>1</v>
      </c>
      <c r="B224" s="338" t="s">
        <v>2311</v>
      </c>
      <c r="C224" s="339" t="s">
        <v>4425</v>
      </c>
      <c r="D224" s="339" t="s">
        <v>2312</v>
      </c>
      <c r="E224" s="339" t="s">
        <v>2313</v>
      </c>
      <c r="F224" s="340">
        <v>300</v>
      </c>
      <c r="G224" s="341" t="s">
        <v>4355</v>
      </c>
    </row>
    <row r="225" spans="1:7" s="334" customFormat="1">
      <c r="A225" s="337">
        <v>2</v>
      </c>
      <c r="B225" s="12" t="s">
        <v>402</v>
      </c>
      <c r="C225" s="423"/>
      <c r="D225" s="12" t="s">
        <v>2319</v>
      </c>
      <c r="E225" s="12" t="s">
        <v>1961</v>
      </c>
      <c r="F225" s="340">
        <v>5000</v>
      </c>
      <c r="G225" s="341" t="s">
        <v>4200</v>
      </c>
    </row>
    <row r="226" spans="1:7" s="334" customFormat="1" ht="31.5">
      <c r="A226" s="337">
        <v>3</v>
      </c>
      <c r="B226" s="12" t="s">
        <v>1969</v>
      </c>
      <c r="C226" s="353" t="s">
        <v>2320</v>
      </c>
      <c r="D226" s="12"/>
      <c r="E226" s="12" t="s">
        <v>2321</v>
      </c>
      <c r="F226" s="340">
        <v>2000</v>
      </c>
      <c r="G226" s="341" t="s">
        <v>4200</v>
      </c>
    </row>
    <row r="227" spans="1:7" s="334" customFormat="1">
      <c r="A227" s="337">
        <v>4</v>
      </c>
      <c r="B227" s="12" t="s">
        <v>2314</v>
      </c>
      <c r="C227" s="423"/>
      <c r="D227" s="12" t="s">
        <v>2315</v>
      </c>
      <c r="E227" s="12" t="s">
        <v>206</v>
      </c>
      <c r="F227" s="340">
        <v>30</v>
      </c>
      <c r="G227" s="341" t="s">
        <v>4420</v>
      </c>
    </row>
    <row r="228" spans="1:7" s="334" customFormat="1">
      <c r="A228" s="337">
        <v>5</v>
      </c>
      <c r="B228" s="12" t="s">
        <v>2316</v>
      </c>
      <c r="C228" s="423"/>
      <c r="D228" s="12" t="s">
        <v>2317</v>
      </c>
      <c r="E228" s="12" t="s">
        <v>2318</v>
      </c>
      <c r="F228" s="340">
        <v>300</v>
      </c>
      <c r="G228" s="341" t="s">
        <v>4420</v>
      </c>
    </row>
    <row r="229" spans="1:7">
      <c r="A229" s="337">
        <v>6</v>
      </c>
      <c r="B229" s="338" t="s">
        <v>2322</v>
      </c>
      <c r="C229" s="338" t="s">
        <v>2323</v>
      </c>
      <c r="D229" s="338" t="s">
        <v>2324</v>
      </c>
      <c r="E229" s="338" t="s">
        <v>2325</v>
      </c>
      <c r="F229" s="340">
        <v>5500</v>
      </c>
      <c r="G229" s="341" t="s">
        <v>4420</v>
      </c>
    </row>
    <row r="230" spans="1:7" s="334" customFormat="1">
      <c r="A230" s="324" t="s">
        <v>165</v>
      </c>
      <c r="B230" s="357" t="s">
        <v>93</v>
      </c>
      <c r="C230" s="358"/>
      <c r="D230" s="358"/>
      <c r="E230" s="358"/>
      <c r="F230" s="348">
        <f>F231</f>
        <v>6000</v>
      </c>
      <c r="G230" s="360">
        <f>A231</f>
        <v>1</v>
      </c>
    </row>
    <row r="231" spans="1:7" ht="31.5">
      <c r="A231" s="352">
        <v>1</v>
      </c>
      <c r="B231" s="353" t="s">
        <v>166</v>
      </c>
      <c r="C231" s="353" t="s">
        <v>167</v>
      </c>
      <c r="D231" s="353"/>
      <c r="E231" s="353" t="s">
        <v>168</v>
      </c>
      <c r="F231" s="346">
        <v>6000</v>
      </c>
      <c r="G231" s="341" t="s">
        <v>4201</v>
      </c>
    </row>
    <row r="232" spans="1:7" s="334" customFormat="1">
      <c r="A232" s="324" t="s">
        <v>169</v>
      </c>
      <c r="B232" s="357" t="s">
        <v>105</v>
      </c>
      <c r="C232" s="358"/>
      <c r="D232" s="358"/>
      <c r="E232" s="358"/>
      <c r="F232" s="359">
        <f>SUM(F233:F235)</f>
        <v>12000</v>
      </c>
      <c r="G232" s="360">
        <f>A235</f>
        <v>3</v>
      </c>
    </row>
    <row r="233" spans="1:7" ht="63">
      <c r="A233" s="352">
        <v>1</v>
      </c>
      <c r="B233" s="353" t="s">
        <v>2264</v>
      </c>
      <c r="C233" s="356" t="s">
        <v>355</v>
      </c>
      <c r="D233" s="364"/>
      <c r="E233" s="356" t="s">
        <v>354</v>
      </c>
      <c r="F233" s="361">
        <v>4000</v>
      </c>
      <c r="G233" s="402" t="s">
        <v>4191</v>
      </c>
    </row>
    <row r="234" spans="1:7" s="20" customFormat="1" ht="47.25">
      <c r="A234" s="13">
        <v>2</v>
      </c>
      <c r="B234" s="353" t="s">
        <v>2953</v>
      </c>
      <c r="C234" s="356" t="s">
        <v>2265</v>
      </c>
      <c r="D234" s="364"/>
      <c r="E234" s="356" t="s">
        <v>356</v>
      </c>
      <c r="F234" s="361">
        <v>4000</v>
      </c>
      <c r="G234" s="341" t="s">
        <v>4420</v>
      </c>
    </row>
    <row r="235" spans="1:7" s="20" customFormat="1" ht="47.25">
      <c r="A235" s="13">
        <v>3</v>
      </c>
      <c r="B235" s="353" t="s">
        <v>2954</v>
      </c>
      <c r="C235" s="356" t="s">
        <v>2265</v>
      </c>
      <c r="D235" s="364"/>
      <c r="E235" s="353" t="s">
        <v>356</v>
      </c>
      <c r="F235" s="361">
        <v>4000</v>
      </c>
      <c r="G235" s="341" t="s">
        <v>4420</v>
      </c>
    </row>
    <row r="236" spans="1:7" s="334" customFormat="1">
      <c r="A236" s="324" t="s">
        <v>170</v>
      </c>
      <c r="B236" s="357" t="s">
        <v>107</v>
      </c>
      <c r="C236" s="358"/>
      <c r="D236" s="358"/>
      <c r="E236" s="358"/>
      <c r="F236" s="359">
        <f>SUM(F237:F241)</f>
        <v>41000</v>
      </c>
      <c r="G236" s="360">
        <f>A241</f>
        <v>5</v>
      </c>
    </row>
    <row r="237" spans="1:7" s="334" customFormat="1" ht="173.25">
      <c r="A237" s="337">
        <v>1</v>
      </c>
      <c r="B237" s="353" t="s">
        <v>3593</v>
      </c>
      <c r="C237" s="356" t="s">
        <v>3594</v>
      </c>
      <c r="D237" s="424"/>
      <c r="E237" s="356" t="s">
        <v>3592</v>
      </c>
      <c r="F237" s="361">
        <v>9000</v>
      </c>
      <c r="G237" s="341" t="s">
        <v>4420</v>
      </c>
    </row>
    <row r="238" spans="1:7" s="334" customFormat="1" ht="141.75">
      <c r="A238" s="337">
        <v>2</v>
      </c>
      <c r="B238" s="353" t="s">
        <v>3595</v>
      </c>
      <c r="C238" s="356" t="s">
        <v>3596</v>
      </c>
      <c r="D238" s="424"/>
      <c r="E238" s="356" t="s">
        <v>3597</v>
      </c>
      <c r="F238" s="361">
        <v>6000</v>
      </c>
      <c r="G238" s="341" t="s">
        <v>4420</v>
      </c>
    </row>
    <row r="239" spans="1:7" s="334" customFormat="1" ht="165" customHeight="1">
      <c r="A239" s="337">
        <v>3</v>
      </c>
      <c r="B239" s="353" t="s">
        <v>3598</v>
      </c>
      <c r="C239" s="356" t="s">
        <v>3599</v>
      </c>
      <c r="D239" s="424"/>
      <c r="E239" s="356" t="s">
        <v>3597</v>
      </c>
      <c r="F239" s="361">
        <v>6000</v>
      </c>
      <c r="G239" s="341" t="s">
        <v>4420</v>
      </c>
    </row>
    <row r="240" spans="1:7" s="334" customFormat="1" ht="140.25" customHeight="1">
      <c r="A240" s="337">
        <v>4</v>
      </c>
      <c r="B240" s="353" t="s">
        <v>4198</v>
      </c>
      <c r="C240" s="356" t="s">
        <v>3600</v>
      </c>
      <c r="D240" s="424"/>
      <c r="E240" s="356" t="s">
        <v>3597</v>
      </c>
      <c r="F240" s="361">
        <v>11000</v>
      </c>
      <c r="G240" s="341" t="s">
        <v>4420</v>
      </c>
    </row>
    <row r="241" spans="1:7" s="334" customFormat="1" ht="264" customHeight="1">
      <c r="A241" s="337">
        <v>5</v>
      </c>
      <c r="B241" s="353" t="s">
        <v>4199</v>
      </c>
      <c r="C241" s="356" t="s">
        <v>3601</v>
      </c>
      <c r="D241" s="424"/>
      <c r="E241" s="356" t="s">
        <v>3602</v>
      </c>
      <c r="F241" s="361">
        <v>9000</v>
      </c>
      <c r="G241" s="341" t="s">
        <v>4420</v>
      </c>
    </row>
    <row r="242" spans="1:7" s="334" customFormat="1">
      <c r="A242" s="324" t="s">
        <v>171</v>
      </c>
      <c r="B242" s="357" t="s">
        <v>172</v>
      </c>
      <c r="C242" s="358"/>
      <c r="D242" s="358"/>
      <c r="E242" s="358"/>
      <c r="F242" s="359">
        <f>SUM(F243:F257)</f>
        <v>23100</v>
      </c>
      <c r="G242" s="360">
        <f>A257</f>
        <v>15</v>
      </c>
    </row>
    <row r="243" spans="1:7" s="334" customFormat="1" ht="31.5">
      <c r="A243" s="344">
        <v>1</v>
      </c>
      <c r="B243" s="425" t="s">
        <v>4426</v>
      </c>
      <c r="C243" s="426" t="s">
        <v>173</v>
      </c>
      <c r="D243" s="427"/>
      <c r="E243" s="428" t="s">
        <v>174</v>
      </c>
      <c r="F243" s="377">
        <v>500</v>
      </c>
      <c r="G243" s="341" t="s">
        <v>4420</v>
      </c>
    </row>
    <row r="244" spans="1:7" s="334" customFormat="1" ht="31.5">
      <c r="A244" s="344">
        <v>2</v>
      </c>
      <c r="B244" s="425" t="s">
        <v>4427</v>
      </c>
      <c r="C244" s="426" t="s">
        <v>175</v>
      </c>
      <c r="D244" s="427"/>
      <c r="E244" s="428" t="s">
        <v>176</v>
      </c>
      <c r="F244" s="377">
        <v>500</v>
      </c>
      <c r="G244" s="341" t="s">
        <v>4420</v>
      </c>
    </row>
    <row r="245" spans="1:7" s="334" customFormat="1">
      <c r="A245" s="344">
        <v>3</v>
      </c>
      <c r="B245" s="425" t="s">
        <v>4428</v>
      </c>
      <c r="C245" s="345" t="s">
        <v>177</v>
      </c>
      <c r="D245" s="427"/>
      <c r="E245" s="428" t="s">
        <v>178</v>
      </c>
      <c r="F245" s="377">
        <v>500</v>
      </c>
      <c r="G245" s="341" t="s">
        <v>4420</v>
      </c>
    </row>
    <row r="246" spans="1:7" s="334" customFormat="1" ht="31.5">
      <c r="A246" s="344">
        <v>4</v>
      </c>
      <c r="B246" s="425" t="s">
        <v>4429</v>
      </c>
      <c r="C246" s="345" t="s">
        <v>179</v>
      </c>
      <c r="D246" s="427"/>
      <c r="E246" s="428" t="s">
        <v>180</v>
      </c>
      <c r="F246" s="377">
        <v>1000</v>
      </c>
      <c r="G246" s="341" t="s">
        <v>4420</v>
      </c>
    </row>
    <row r="247" spans="1:7" s="334" customFormat="1" ht="31.5">
      <c r="A247" s="344">
        <v>5</v>
      </c>
      <c r="B247" s="425" t="s">
        <v>4430</v>
      </c>
      <c r="C247" s="426" t="s">
        <v>181</v>
      </c>
      <c r="D247" s="429"/>
      <c r="E247" s="428" t="s">
        <v>182</v>
      </c>
      <c r="F247" s="377">
        <v>1000</v>
      </c>
      <c r="G247" s="341" t="s">
        <v>4420</v>
      </c>
    </row>
    <row r="248" spans="1:7" s="334" customFormat="1">
      <c r="A248" s="344">
        <v>6</v>
      </c>
      <c r="B248" s="425" t="s">
        <v>4431</v>
      </c>
      <c r="C248" s="429" t="s">
        <v>183</v>
      </c>
      <c r="D248" s="429"/>
      <c r="E248" s="429" t="s">
        <v>184</v>
      </c>
      <c r="F248" s="377">
        <v>700</v>
      </c>
      <c r="G248" s="341" t="s">
        <v>4420</v>
      </c>
    </row>
    <row r="249" spans="1:7" s="334" customFormat="1">
      <c r="A249" s="344">
        <v>7</v>
      </c>
      <c r="B249" s="425" t="s">
        <v>4432</v>
      </c>
      <c r="C249" s="429" t="s">
        <v>185</v>
      </c>
      <c r="D249" s="429"/>
      <c r="E249" s="429" t="s">
        <v>186</v>
      </c>
      <c r="F249" s="377">
        <v>1000</v>
      </c>
      <c r="G249" s="341" t="s">
        <v>4420</v>
      </c>
    </row>
    <row r="250" spans="1:7" s="334" customFormat="1" ht="31.5">
      <c r="A250" s="344">
        <v>8</v>
      </c>
      <c r="B250" s="430" t="s">
        <v>2267</v>
      </c>
      <c r="C250" s="430" t="s">
        <v>187</v>
      </c>
      <c r="D250" s="12"/>
      <c r="E250" s="353" t="s">
        <v>188</v>
      </c>
      <c r="F250" s="377">
        <v>1500</v>
      </c>
      <c r="G250" s="341" t="s">
        <v>4420</v>
      </c>
    </row>
    <row r="251" spans="1:7" s="334" customFormat="1">
      <c r="A251" s="344">
        <v>9</v>
      </c>
      <c r="B251" s="430" t="s">
        <v>2268</v>
      </c>
      <c r="C251" s="430" t="s">
        <v>189</v>
      </c>
      <c r="D251" s="12"/>
      <c r="E251" s="353" t="s">
        <v>190</v>
      </c>
      <c r="F251" s="377">
        <v>2500</v>
      </c>
      <c r="G251" s="341" t="s">
        <v>4420</v>
      </c>
    </row>
    <row r="252" spans="1:7" s="334" customFormat="1">
      <c r="A252" s="344">
        <v>10</v>
      </c>
      <c r="B252" s="430" t="s">
        <v>2269</v>
      </c>
      <c r="C252" s="353" t="s">
        <v>191</v>
      </c>
      <c r="D252" s="12"/>
      <c r="E252" s="353" t="s">
        <v>190</v>
      </c>
      <c r="F252" s="377">
        <v>2500</v>
      </c>
      <c r="G252" s="341" t="s">
        <v>4420</v>
      </c>
    </row>
    <row r="253" spans="1:7" s="334" customFormat="1">
      <c r="A253" s="344">
        <v>11</v>
      </c>
      <c r="B253" s="12" t="s">
        <v>2270</v>
      </c>
      <c r="C253" s="12" t="s">
        <v>192</v>
      </c>
      <c r="D253" s="431"/>
      <c r="E253" s="353" t="s">
        <v>190</v>
      </c>
      <c r="F253" s="432">
        <v>6000</v>
      </c>
      <c r="G253" s="341" t="s">
        <v>4420</v>
      </c>
    </row>
    <row r="254" spans="1:7" s="334" customFormat="1">
      <c r="A254" s="344">
        <v>12</v>
      </c>
      <c r="B254" s="12" t="s">
        <v>2271</v>
      </c>
      <c r="C254" s="12" t="s">
        <v>193</v>
      </c>
      <c r="D254" s="431"/>
      <c r="E254" s="353" t="s">
        <v>190</v>
      </c>
      <c r="F254" s="432">
        <v>2500</v>
      </c>
      <c r="G254" s="341" t="s">
        <v>4420</v>
      </c>
    </row>
    <row r="255" spans="1:7" s="334" customFormat="1" ht="47.25">
      <c r="A255" s="344">
        <v>13</v>
      </c>
      <c r="B255" s="12" t="s">
        <v>2272</v>
      </c>
      <c r="C255" s="12" t="s">
        <v>2273</v>
      </c>
      <c r="D255" s="431"/>
      <c r="E255" s="353" t="s">
        <v>2274</v>
      </c>
      <c r="F255" s="432">
        <v>1000</v>
      </c>
      <c r="G255" s="13" t="s">
        <v>4348</v>
      </c>
    </row>
    <row r="256" spans="1:7" s="334" customFormat="1" ht="47.25">
      <c r="A256" s="344">
        <v>14</v>
      </c>
      <c r="B256" s="12" t="s">
        <v>2275</v>
      </c>
      <c r="C256" s="12" t="s">
        <v>2276</v>
      </c>
      <c r="D256" s="431"/>
      <c r="E256" s="353" t="s">
        <v>2277</v>
      </c>
      <c r="F256" s="432">
        <v>1200</v>
      </c>
      <c r="G256" s="433" t="s">
        <v>4200</v>
      </c>
    </row>
    <row r="257" spans="1:7" s="334" customFormat="1">
      <c r="A257" s="344">
        <v>15</v>
      </c>
      <c r="B257" s="434" t="s">
        <v>2278</v>
      </c>
      <c r="C257" s="369" t="s">
        <v>2279</v>
      </c>
      <c r="D257" s="369"/>
      <c r="E257" s="353" t="s">
        <v>190</v>
      </c>
      <c r="F257" s="377">
        <v>700</v>
      </c>
      <c r="G257" s="351" t="s">
        <v>4355</v>
      </c>
    </row>
    <row r="258" spans="1:7" s="334" customFormat="1">
      <c r="A258" s="324" t="s">
        <v>194</v>
      </c>
      <c r="B258" s="357" t="s">
        <v>197</v>
      </c>
      <c r="C258" s="358"/>
      <c r="D258" s="358"/>
      <c r="E258" s="358"/>
      <c r="F258" s="359">
        <f>SUM(F259:F260)</f>
        <v>2000</v>
      </c>
      <c r="G258" s="360">
        <f>A260</f>
        <v>2</v>
      </c>
    </row>
    <row r="259" spans="1:7" s="334" customFormat="1" ht="31.5">
      <c r="A259" s="352">
        <v>1</v>
      </c>
      <c r="B259" s="345" t="s">
        <v>4140</v>
      </c>
      <c r="C259" s="353"/>
      <c r="D259" s="353" t="s">
        <v>3114</v>
      </c>
      <c r="E259" s="353"/>
      <c r="F259" s="346">
        <v>1000</v>
      </c>
      <c r="G259" s="341" t="s">
        <v>4420</v>
      </c>
    </row>
    <row r="260" spans="1:7" s="334" customFormat="1" ht="31.5">
      <c r="A260" s="352">
        <v>2</v>
      </c>
      <c r="B260" s="345" t="s">
        <v>3115</v>
      </c>
      <c r="C260" s="353"/>
      <c r="D260" s="353" t="s">
        <v>3114</v>
      </c>
      <c r="E260" s="353"/>
      <c r="F260" s="346">
        <v>1000</v>
      </c>
      <c r="G260" s="341" t="s">
        <v>4420</v>
      </c>
    </row>
    <row r="261" spans="1:7" s="334" customFormat="1">
      <c r="A261" s="324" t="s">
        <v>196</v>
      </c>
      <c r="B261" s="357" t="s">
        <v>195</v>
      </c>
      <c r="C261" s="358"/>
      <c r="D261" s="358"/>
      <c r="E261" s="358"/>
      <c r="F261" s="359">
        <f>SUM(F262:F264)</f>
        <v>1600</v>
      </c>
      <c r="G261" s="360">
        <f>A264</f>
        <v>3</v>
      </c>
    </row>
    <row r="262" spans="1:7" s="20" customFormat="1" ht="31.5">
      <c r="A262" s="352">
        <v>1</v>
      </c>
      <c r="B262" s="345" t="s">
        <v>3033</v>
      </c>
      <c r="C262" s="353" t="s">
        <v>4433</v>
      </c>
      <c r="D262" s="345" t="s">
        <v>279</v>
      </c>
      <c r="E262" s="353" t="s">
        <v>280</v>
      </c>
      <c r="F262" s="346">
        <v>800</v>
      </c>
      <c r="G262" s="354" t="s">
        <v>4348</v>
      </c>
    </row>
    <row r="263" spans="1:7" s="20" customFormat="1" ht="31.5">
      <c r="A263" s="352">
        <v>2</v>
      </c>
      <c r="B263" s="345" t="s">
        <v>3034</v>
      </c>
      <c r="C263" s="353" t="s">
        <v>375</v>
      </c>
      <c r="D263" s="345"/>
      <c r="E263" s="353" t="s">
        <v>280</v>
      </c>
      <c r="F263" s="346">
        <v>500</v>
      </c>
      <c r="G263" s="354" t="s">
        <v>4348</v>
      </c>
    </row>
    <row r="264" spans="1:7" s="20" customFormat="1" ht="31.5">
      <c r="A264" s="352">
        <v>3</v>
      </c>
      <c r="B264" s="345" t="s">
        <v>3035</v>
      </c>
      <c r="C264" s="353" t="s">
        <v>3036</v>
      </c>
      <c r="D264" s="345"/>
      <c r="E264" s="353" t="s">
        <v>280</v>
      </c>
      <c r="F264" s="346">
        <v>300</v>
      </c>
      <c r="G264" s="341" t="s">
        <v>4420</v>
      </c>
    </row>
    <row r="265" spans="1:7" s="334" customFormat="1">
      <c r="A265" s="324" t="s">
        <v>4141</v>
      </c>
      <c r="B265" s="357" t="s">
        <v>69</v>
      </c>
      <c r="C265" s="358"/>
      <c r="D265" s="358"/>
      <c r="E265" s="358"/>
      <c r="F265" s="359">
        <f>SUM(F266:F266)</f>
        <v>3000</v>
      </c>
      <c r="G265" s="360">
        <v>1</v>
      </c>
    </row>
    <row r="266" spans="1:7" s="334" customFormat="1">
      <c r="A266" s="337">
        <v>1</v>
      </c>
      <c r="B266" s="338" t="s">
        <v>3669</v>
      </c>
      <c r="C266" s="339" t="s">
        <v>3673</v>
      </c>
      <c r="D266" s="339"/>
      <c r="E266" s="339" t="s">
        <v>3674</v>
      </c>
      <c r="F266" s="340">
        <v>3000</v>
      </c>
      <c r="G266" s="341" t="s">
        <v>4201</v>
      </c>
    </row>
    <row r="267" spans="1:7" s="20" customFormat="1">
      <c r="A267" s="318" t="s">
        <v>4142</v>
      </c>
      <c r="B267" s="357" t="s">
        <v>214</v>
      </c>
      <c r="C267" s="356"/>
      <c r="D267" s="356"/>
      <c r="E267" s="356"/>
      <c r="F267" s="435">
        <f>SUM(F268:F272)</f>
        <v>62</v>
      </c>
      <c r="G267" s="436">
        <f>A272</f>
        <v>4</v>
      </c>
    </row>
    <row r="268" spans="1:7" s="20" customFormat="1" ht="31.5">
      <c r="A268" s="318" t="s">
        <v>4240</v>
      </c>
      <c r="B268" s="357" t="s">
        <v>227</v>
      </c>
      <c r="C268" s="356"/>
      <c r="D268" s="356"/>
      <c r="E268" s="356"/>
      <c r="F268" s="377">
        <f>SUM(F269:F272)</f>
        <v>31</v>
      </c>
      <c r="G268" s="436"/>
    </row>
    <row r="269" spans="1:7" s="20" customFormat="1" ht="31.5">
      <c r="A269" s="352">
        <v>1</v>
      </c>
      <c r="B269" s="437" t="s">
        <v>2092</v>
      </c>
      <c r="C269" s="356"/>
      <c r="D269" s="356"/>
      <c r="E269" s="356" t="s">
        <v>2093</v>
      </c>
      <c r="F269" s="377">
        <v>16</v>
      </c>
      <c r="G269" s="341" t="s">
        <v>4420</v>
      </c>
    </row>
    <row r="270" spans="1:7" s="20" customFormat="1" ht="31.5">
      <c r="A270" s="352">
        <v>2</v>
      </c>
      <c r="B270" s="437" t="s">
        <v>2094</v>
      </c>
      <c r="C270" s="356"/>
      <c r="D270" s="356"/>
      <c r="E270" s="356" t="s">
        <v>2093</v>
      </c>
      <c r="F270" s="377">
        <v>15</v>
      </c>
      <c r="G270" s="341" t="s">
        <v>4420</v>
      </c>
    </row>
    <row r="271" spans="1:7" s="20" customFormat="1" ht="31.5">
      <c r="A271" s="352">
        <v>3</v>
      </c>
      <c r="B271" s="437" t="s">
        <v>2095</v>
      </c>
      <c r="C271" s="356"/>
      <c r="D271" s="356"/>
      <c r="E271" s="356" t="s">
        <v>2093</v>
      </c>
      <c r="F271" s="438" t="s">
        <v>4132</v>
      </c>
      <c r="G271" s="341" t="s">
        <v>4420</v>
      </c>
    </row>
    <row r="272" spans="1:7" s="20" customFormat="1" ht="31.5">
      <c r="A272" s="352">
        <v>4</v>
      </c>
      <c r="B272" s="437" t="s">
        <v>2096</v>
      </c>
      <c r="C272" s="356"/>
      <c r="D272" s="356"/>
      <c r="E272" s="356" t="s">
        <v>2093</v>
      </c>
      <c r="F272" s="438" t="s">
        <v>4133</v>
      </c>
      <c r="G272" s="341" t="s">
        <v>4420</v>
      </c>
    </row>
    <row r="273" spans="1:7" s="442" customFormat="1">
      <c r="A273" s="436" t="s">
        <v>4241</v>
      </c>
      <c r="B273" s="439" t="s">
        <v>64</v>
      </c>
      <c r="C273" s="440"/>
      <c r="D273" s="440"/>
      <c r="E273" s="440"/>
      <c r="F273" s="435">
        <f>SUM(F274:F294)</f>
        <v>36667</v>
      </c>
      <c r="G273" s="441">
        <f>A294</f>
        <v>21</v>
      </c>
    </row>
    <row r="274" spans="1:7" s="442" customFormat="1" ht="141.75">
      <c r="A274" s="384">
        <v>1</v>
      </c>
      <c r="B274" s="369" t="s">
        <v>4437</v>
      </c>
      <c r="C274" s="369" t="s">
        <v>2781</v>
      </c>
      <c r="D274" s="443"/>
      <c r="E274" s="369" t="s">
        <v>2782</v>
      </c>
      <c r="F274" s="383">
        <v>2500</v>
      </c>
      <c r="G274" s="444" t="s">
        <v>4191</v>
      </c>
    </row>
    <row r="275" spans="1:7" s="446" customFormat="1" ht="63">
      <c r="A275" s="445">
        <v>2</v>
      </c>
      <c r="B275" s="369" t="s">
        <v>200</v>
      </c>
      <c r="C275" s="369" t="s">
        <v>2783</v>
      </c>
      <c r="D275" s="422"/>
      <c r="E275" s="369" t="s">
        <v>536</v>
      </c>
      <c r="F275" s="391">
        <v>10</v>
      </c>
      <c r="G275" s="444" t="s">
        <v>4191</v>
      </c>
    </row>
    <row r="276" spans="1:7" s="373" customFormat="1" ht="47.25">
      <c r="A276" s="445">
        <v>3</v>
      </c>
      <c r="B276" s="369" t="s">
        <v>2784</v>
      </c>
      <c r="C276" s="369" t="s">
        <v>2785</v>
      </c>
      <c r="D276" s="396"/>
      <c r="E276" s="369" t="s">
        <v>282</v>
      </c>
      <c r="F276" s="391">
        <v>50</v>
      </c>
      <c r="G276" s="444" t="s">
        <v>4191</v>
      </c>
    </row>
    <row r="277" spans="1:7" s="373" customFormat="1" ht="78.75">
      <c r="A277" s="384">
        <v>4</v>
      </c>
      <c r="B277" s="345" t="s">
        <v>4438</v>
      </c>
      <c r="C277" s="369" t="s">
        <v>2786</v>
      </c>
      <c r="D277" s="396"/>
      <c r="E277" s="369" t="s">
        <v>537</v>
      </c>
      <c r="F277" s="383">
        <v>45</v>
      </c>
      <c r="G277" s="444" t="s">
        <v>4191</v>
      </c>
    </row>
    <row r="278" spans="1:7" s="373" customFormat="1" ht="47.25">
      <c r="A278" s="445">
        <v>5</v>
      </c>
      <c r="B278" s="345" t="s">
        <v>4439</v>
      </c>
      <c r="C278" s="369" t="s">
        <v>539</v>
      </c>
      <c r="D278" s="396"/>
      <c r="E278" s="369" t="s">
        <v>540</v>
      </c>
      <c r="F278" s="383">
        <v>13</v>
      </c>
      <c r="G278" s="444" t="s">
        <v>4191</v>
      </c>
    </row>
    <row r="279" spans="1:7" s="373" customFormat="1" ht="63">
      <c r="A279" s="384">
        <v>6</v>
      </c>
      <c r="B279" s="369" t="s">
        <v>538</v>
      </c>
      <c r="C279" s="369" t="s">
        <v>2787</v>
      </c>
      <c r="D279" s="396"/>
      <c r="E279" s="369" t="s">
        <v>541</v>
      </c>
      <c r="F279" s="383">
        <v>8</v>
      </c>
      <c r="G279" s="444" t="s">
        <v>4191</v>
      </c>
    </row>
    <row r="280" spans="1:7" s="373" customFormat="1" ht="229.5" customHeight="1">
      <c r="A280" s="384">
        <v>7</v>
      </c>
      <c r="B280" s="369" t="s">
        <v>4435</v>
      </c>
      <c r="C280" s="369" t="s">
        <v>2788</v>
      </c>
      <c r="D280" s="396"/>
      <c r="E280" s="369" t="s">
        <v>542</v>
      </c>
      <c r="F280" s="372">
        <v>1500</v>
      </c>
      <c r="G280" s="444" t="s">
        <v>4191</v>
      </c>
    </row>
    <row r="281" spans="1:7" s="373" customFormat="1" ht="64.5" customHeight="1">
      <c r="A281" s="445">
        <v>8</v>
      </c>
      <c r="B281" s="369" t="s">
        <v>4436</v>
      </c>
      <c r="C281" s="369" t="s">
        <v>2789</v>
      </c>
      <c r="E281" s="369" t="s">
        <v>544</v>
      </c>
      <c r="F281" s="447">
        <v>4</v>
      </c>
      <c r="G281" s="444" t="s">
        <v>4191</v>
      </c>
    </row>
    <row r="282" spans="1:7" s="373" customFormat="1">
      <c r="A282" s="384">
        <v>9</v>
      </c>
      <c r="B282" s="369" t="s">
        <v>543</v>
      </c>
      <c r="C282" s="369" t="s">
        <v>545</v>
      </c>
      <c r="D282" s="396"/>
      <c r="E282" s="369" t="s">
        <v>546</v>
      </c>
      <c r="F282" s="383">
        <v>1182</v>
      </c>
      <c r="G282" s="402" t="s">
        <v>4191</v>
      </c>
    </row>
    <row r="283" spans="1:7" s="373" customFormat="1" ht="31.5">
      <c r="A283" s="384">
        <v>10</v>
      </c>
      <c r="B283" s="369" t="s">
        <v>4440</v>
      </c>
      <c r="C283" s="369" t="s">
        <v>547</v>
      </c>
      <c r="D283" s="396"/>
      <c r="E283" s="369" t="s">
        <v>548</v>
      </c>
      <c r="F283" s="383">
        <v>15</v>
      </c>
      <c r="G283" s="402" t="s">
        <v>4191</v>
      </c>
    </row>
    <row r="284" spans="1:7" s="373" customFormat="1" ht="31.5">
      <c r="A284" s="448">
        <v>11</v>
      </c>
      <c r="B284" s="449" t="s">
        <v>4441</v>
      </c>
      <c r="C284" s="450" t="s">
        <v>549</v>
      </c>
      <c r="D284" s="396"/>
      <c r="E284" s="449" t="s">
        <v>550</v>
      </c>
      <c r="F284" s="451">
        <v>10</v>
      </c>
      <c r="G284" s="402" t="s">
        <v>4191</v>
      </c>
    </row>
    <row r="285" spans="1:7" s="455" customFormat="1" ht="173.25">
      <c r="A285" s="384">
        <v>12</v>
      </c>
      <c r="B285" s="452" t="s">
        <v>1995</v>
      </c>
      <c r="C285" s="453" t="s">
        <v>1996</v>
      </c>
      <c r="D285" s="454"/>
      <c r="E285" s="407" t="s">
        <v>1997</v>
      </c>
      <c r="F285" s="383">
        <v>27695</v>
      </c>
      <c r="G285" s="402" t="s">
        <v>4191</v>
      </c>
    </row>
    <row r="286" spans="1:7" s="455" customFormat="1" ht="63">
      <c r="A286" s="400">
        <v>13</v>
      </c>
      <c r="B286" s="456" t="s">
        <v>2790</v>
      </c>
      <c r="C286" s="401" t="s">
        <v>2791</v>
      </c>
      <c r="D286" s="454"/>
      <c r="E286" s="457" t="s">
        <v>2792</v>
      </c>
      <c r="F286" s="458">
        <v>15</v>
      </c>
      <c r="G286" s="402" t="s">
        <v>4191</v>
      </c>
    </row>
    <row r="287" spans="1:7" s="442" customFormat="1" ht="31.5">
      <c r="A287" s="445">
        <v>14</v>
      </c>
      <c r="B287" s="369" t="s">
        <v>4442</v>
      </c>
      <c r="C287" s="369" t="s">
        <v>2793</v>
      </c>
      <c r="D287" s="443"/>
      <c r="E287" s="459" t="s">
        <v>551</v>
      </c>
      <c r="F287" s="383">
        <v>5</v>
      </c>
      <c r="G287" s="402" t="s">
        <v>4191</v>
      </c>
    </row>
    <row r="288" spans="1:7" s="442" customFormat="1" ht="31.5">
      <c r="A288" s="384">
        <v>15</v>
      </c>
      <c r="B288" s="369" t="s">
        <v>4443</v>
      </c>
      <c r="C288" s="369" t="s">
        <v>2794</v>
      </c>
      <c r="D288" s="443"/>
      <c r="E288" s="459" t="s">
        <v>552</v>
      </c>
      <c r="F288" s="383">
        <v>1800</v>
      </c>
      <c r="G288" s="402" t="s">
        <v>4191</v>
      </c>
    </row>
    <row r="289" spans="1:7" s="442" customFormat="1" ht="63">
      <c r="A289" s="384">
        <v>16</v>
      </c>
      <c r="B289" s="369" t="s">
        <v>4444</v>
      </c>
      <c r="C289" s="369" t="s">
        <v>553</v>
      </c>
      <c r="D289" s="443"/>
      <c r="E289" s="460" t="s">
        <v>554</v>
      </c>
      <c r="F289" s="383">
        <v>75</v>
      </c>
      <c r="G289" s="402" t="s">
        <v>4191</v>
      </c>
    </row>
    <row r="290" spans="1:7" s="442" customFormat="1" ht="31.5">
      <c r="A290" s="445">
        <v>17</v>
      </c>
      <c r="B290" s="369" t="s">
        <v>4445</v>
      </c>
      <c r="C290" s="369" t="s">
        <v>2795</v>
      </c>
      <c r="D290" s="443"/>
      <c r="E290" s="461" t="s">
        <v>2796</v>
      </c>
      <c r="F290" s="383" t="s">
        <v>4134</v>
      </c>
      <c r="G290" s="402" t="s">
        <v>4191</v>
      </c>
    </row>
    <row r="291" spans="1:7" s="442" customFormat="1" ht="126">
      <c r="A291" s="384">
        <v>18</v>
      </c>
      <c r="B291" s="387" t="s">
        <v>2797</v>
      </c>
      <c r="C291" s="462" t="s">
        <v>555</v>
      </c>
      <c r="E291" s="369" t="s">
        <v>556</v>
      </c>
      <c r="F291" s="383">
        <v>1600</v>
      </c>
      <c r="G291" s="402" t="s">
        <v>4191</v>
      </c>
    </row>
    <row r="292" spans="1:7" s="442" customFormat="1" ht="63">
      <c r="A292" s="384">
        <v>19</v>
      </c>
      <c r="B292" s="387" t="s">
        <v>4446</v>
      </c>
      <c r="C292" s="462" t="s">
        <v>2798</v>
      </c>
      <c r="D292" s="443"/>
      <c r="E292" s="369" t="s">
        <v>557</v>
      </c>
      <c r="F292" s="383">
        <v>61</v>
      </c>
      <c r="G292" s="402" t="s">
        <v>4191</v>
      </c>
    </row>
    <row r="293" spans="1:7" s="442" customFormat="1" ht="63">
      <c r="A293" s="445">
        <v>20</v>
      </c>
      <c r="B293" s="387" t="s">
        <v>4447</v>
      </c>
      <c r="C293" s="462" t="s">
        <v>2798</v>
      </c>
      <c r="D293" s="443"/>
      <c r="E293" s="369" t="s">
        <v>557</v>
      </c>
      <c r="F293" s="383">
        <v>60</v>
      </c>
      <c r="G293" s="402" t="s">
        <v>4191</v>
      </c>
    </row>
    <row r="294" spans="1:7" s="442" customFormat="1" ht="31.5">
      <c r="A294" s="384">
        <v>21</v>
      </c>
      <c r="B294" s="387" t="s">
        <v>4447</v>
      </c>
      <c r="C294" s="462" t="s">
        <v>558</v>
      </c>
      <c r="D294" s="443"/>
      <c r="E294" s="369" t="s">
        <v>2799</v>
      </c>
      <c r="F294" s="383">
        <v>19</v>
      </c>
      <c r="G294" s="402" t="s">
        <v>4191</v>
      </c>
    </row>
    <row r="295" spans="1:7" s="442" customFormat="1">
      <c r="A295" s="324" t="s">
        <v>30</v>
      </c>
      <c r="B295" s="325" t="s">
        <v>240</v>
      </c>
      <c r="C295" s="325"/>
      <c r="D295" s="325"/>
      <c r="E295" s="353"/>
      <c r="F295" s="463">
        <f>F296+F302+F309+F340+F357+F395+F412+F496</f>
        <v>802188.10000000009</v>
      </c>
      <c r="G295" s="464">
        <f>G296+G302+G309+G340+G357+G395+G412+G496</f>
        <v>139</v>
      </c>
    </row>
    <row r="296" spans="1:7" s="442" customFormat="1">
      <c r="A296" s="324" t="s">
        <v>201</v>
      </c>
      <c r="B296" s="325" t="s">
        <v>3164</v>
      </c>
      <c r="C296" s="331"/>
      <c r="D296" s="331"/>
      <c r="E296" s="353"/>
      <c r="F296" s="335">
        <f>SUM(F297:F301)</f>
        <v>155</v>
      </c>
      <c r="G296" s="336">
        <f>A301</f>
        <v>5</v>
      </c>
    </row>
    <row r="297" spans="1:7" s="442" customFormat="1">
      <c r="A297" s="465">
        <v>1</v>
      </c>
      <c r="B297" s="364" t="s">
        <v>2240</v>
      </c>
      <c r="C297" s="364" t="s">
        <v>2241</v>
      </c>
      <c r="D297" s="364"/>
      <c r="E297" s="437" t="s">
        <v>3165</v>
      </c>
      <c r="F297" s="349">
        <v>5</v>
      </c>
      <c r="G297" s="465" t="s">
        <v>4191</v>
      </c>
    </row>
    <row r="298" spans="1:7" s="442" customFormat="1">
      <c r="A298" s="352">
        <v>2</v>
      </c>
      <c r="B298" s="353" t="s">
        <v>2242</v>
      </c>
      <c r="C298" s="353" t="s">
        <v>2243</v>
      </c>
      <c r="D298" s="353"/>
      <c r="E298" s="353" t="s">
        <v>2244</v>
      </c>
      <c r="F298" s="466">
        <v>90</v>
      </c>
      <c r="G298" s="465" t="s">
        <v>4191</v>
      </c>
    </row>
    <row r="299" spans="1:7" s="442" customFormat="1" ht="31.5">
      <c r="A299" s="352">
        <v>3</v>
      </c>
      <c r="B299" s="353" t="s">
        <v>3166</v>
      </c>
      <c r="C299" s="353" t="s">
        <v>3167</v>
      </c>
      <c r="D299" s="443"/>
      <c r="E299" s="353" t="s">
        <v>3168</v>
      </c>
      <c r="F299" s="466">
        <v>15</v>
      </c>
      <c r="G299" s="465" t="s">
        <v>4191</v>
      </c>
    </row>
    <row r="300" spans="1:7" s="442" customFormat="1" ht="31.5">
      <c r="A300" s="352">
        <v>4</v>
      </c>
      <c r="B300" s="353" t="s">
        <v>3169</v>
      </c>
      <c r="C300" s="353" t="s">
        <v>3170</v>
      </c>
      <c r="D300" s="443"/>
      <c r="E300" s="353" t="s">
        <v>3171</v>
      </c>
      <c r="F300" s="466">
        <v>30</v>
      </c>
      <c r="G300" s="465" t="s">
        <v>4191</v>
      </c>
    </row>
    <row r="301" spans="1:7" s="442" customFormat="1" ht="31.5">
      <c r="A301" s="352">
        <v>5</v>
      </c>
      <c r="B301" s="353" t="s">
        <v>3172</v>
      </c>
      <c r="C301" s="353" t="s">
        <v>3173</v>
      </c>
      <c r="D301" s="443"/>
      <c r="E301" s="353" t="s">
        <v>3174</v>
      </c>
      <c r="F301" s="466">
        <v>15</v>
      </c>
      <c r="G301" s="465" t="s">
        <v>4191</v>
      </c>
    </row>
    <row r="302" spans="1:7" s="442" customFormat="1">
      <c r="A302" s="324" t="s">
        <v>202</v>
      </c>
      <c r="B302" s="325" t="s">
        <v>3361</v>
      </c>
      <c r="C302" s="331"/>
      <c r="D302" s="331"/>
      <c r="E302" s="353"/>
      <c r="F302" s="335">
        <f>SUM(F303:F308)</f>
        <v>410</v>
      </c>
      <c r="G302" s="336">
        <f>A308</f>
        <v>6</v>
      </c>
    </row>
    <row r="303" spans="1:7" s="442" customFormat="1" ht="31.5">
      <c r="A303" s="352">
        <v>1</v>
      </c>
      <c r="B303" s="353" t="s">
        <v>3362</v>
      </c>
      <c r="C303" s="353"/>
      <c r="D303" s="353" t="s">
        <v>3363</v>
      </c>
      <c r="E303" s="353" t="s">
        <v>3364</v>
      </c>
      <c r="F303" s="466">
        <v>50</v>
      </c>
      <c r="G303" s="465" t="s">
        <v>4420</v>
      </c>
    </row>
    <row r="304" spans="1:7" s="442" customFormat="1" ht="47.25">
      <c r="A304" s="352">
        <v>2</v>
      </c>
      <c r="B304" s="353" t="s">
        <v>4448</v>
      </c>
      <c r="C304" s="353"/>
      <c r="D304" s="353" t="s">
        <v>3365</v>
      </c>
      <c r="E304" s="353" t="s">
        <v>3366</v>
      </c>
      <c r="F304" s="466">
        <v>50</v>
      </c>
      <c r="G304" s="465" t="s">
        <v>4420</v>
      </c>
    </row>
    <row r="305" spans="1:7" s="442" customFormat="1" ht="47.25">
      <c r="A305" s="352">
        <v>3</v>
      </c>
      <c r="B305" s="353" t="s">
        <v>3367</v>
      </c>
      <c r="C305" s="353"/>
      <c r="D305" s="353" t="s">
        <v>3365</v>
      </c>
      <c r="E305" s="353" t="s">
        <v>3366</v>
      </c>
      <c r="F305" s="466">
        <v>60</v>
      </c>
      <c r="G305" s="465" t="s">
        <v>4420</v>
      </c>
    </row>
    <row r="306" spans="1:7" s="442" customFormat="1" ht="31.5">
      <c r="A306" s="352">
        <v>4</v>
      </c>
      <c r="B306" s="353" t="s">
        <v>4449</v>
      </c>
      <c r="C306" s="353" t="s">
        <v>3368</v>
      </c>
      <c r="D306" s="353" t="s">
        <v>3368</v>
      </c>
      <c r="E306" s="353" t="s">
        <v>3369</v>
      </c>
      <c r="F306" s="466">
        <v>150</v>
      </c>
      <c r="G306" s="465" t="s">
        <v>4420</v>
      </c>
    </row>
    <row r="307" spans="1:7" s="442" customFormat="1">
      <c r="A307" s="352">
        <v>5</v>
      </c>
      <c r="B307" s="353" t="s">
        <v>4450</v>
      </c>
      <c r="C307" s="353" t="s">
        <v>3370</v>
      </c>
      <c r="D307" s="353" t="s">
        <v>3370</v>
      </c>
      <c r="E307" s="353" t="s">
        <v>209</v>
      </c>
      <c r="F307" s="466">
        <v>75</v>
      </c>
      <c r="G307" s="465" t="s">
        <v>4420</v>
      </c>
    </row>
    <row r="308" spans="1:7" s="442" customFormat="1">
      <c r="A308" s="352">
        <v>6</v>
      </c>
      <c r="B308" s="353" t="s">
        <v>4451</v>
      </c>
      <c r="C308" s="353" t="s">
        <v>3371</v>
      </c>
      <c r="D308" s="353" t="s">
        <v>3371</v>
      </c>
      <c r="E308" s="353" t="s">
        <v>206</v>
      </c>
      <c r="F308" s="466">
        <v>25</v>
      </c>
      <c r="G308" s="465" t="s">
        <v>4420</v>
      </c>
    </row>
    <row r="309" spans="1:7" s="442" customFormat="1">
      <c r="A309" s="324" t="s">
        <v>203</v>
      </c>
      <c r="B309" s="325" t="s">
        <v>118</v>
      </c>
      <c r="C309" s="331"/>
      <c r="D309" s="331"/>
      <c r="E309" s="353"/>
      <c r="F309" s="335">
        <f>SUM(F310:F339)</f>
        <v>31750</v>
      </c>
      <c r="G309" s="336">
        <f>A339</f>
        <v>30</v>
      </c>
    </row>
    <row r="310" spans="1:7" s="442" customFormat="1">
      <c r="A310" s="352">
        <v>1</v>
      </c>
      <c r="B310" s="353" t="s">
        <v>3454</v>
      </c>
      <c r="C310" s="353" t="s">
        <v>3461</v>
      </c>
      <c r="D310" s="353" t="s">
        <v>3467</v>
      </c>
      <c r="E310" s="353" t="s">
        <v>3468</v>
      </c>
      <c r="F310" s="466">
        <v>850</v>
      </c>
      <c r="G310" s="465" t="s">
        <v>4420</v>
      </c>
    </row>
    <row r="311" spans="1:7" s="442" customFormat="1">
      <c r="A311" s="352">
        <v>2</v>
      </c>
      <c r="B311" s="353" t="s">
        <v>3456</v>
      </c>
      <c r="C311" s="353" t="s">
        <v>3462</v>
      </c>
      <c r="D311" s="353"/>
      <c r="E311" s="353" t="s">
        <v>3469</v>
      </c>
      <c r="F311" s="466">
        <v>1000</v>
      </c>
      <c r="G311" s="465" t="s">
        <v>4420</v>
      </c>
    </row>
    <row r="312" spans="1:7" s="442" customFormat="1">
      <c r="A312" s="352">
        <v>3</v>
      </c>
      <c r="B312" s="353" t="s">
        <v>3457</v>
      </c>
      <c r="C312" s="353" t="s">
        <v>3463</v>
      </c>
      <c r="D312" s="353"/>
      <c r="E312" s="353" t="s">
        <v>1274</v>
      </c>
      <c r="F312" s="466">
        <v>1500</v>
      </c>
      <c r="G312" s="465" t="s">
        <v>4420</v>
      </c>
    </row>
    <row r="313" spans="1:7" s="442" customFormat="1">
      <c r="A313" s="352">
        <v>4</v>
      </c>
      <c r="B313" s="353" t="s">
        <v>3458</v>
      </c>
      <c r="C313" s="353" t="s">
        <v>3464</v>
      </c>
      <c r="D313" s="353"/>
      <c r="E313" s="353" t="s">
        <v>3469</v>
      </c>
      <c r="F313" s="466">
        <v>1000</v>
      </c>
      <c r="G313" s="465" t="s">
        <v>4420</v>
      </c>
    </row>
    <row r="314" spans="1:7" s="442" customFormat="1">
      <c r="A314" s="352">
        <v>5</v>
      </c>
      <c r="B314" s="353" t="s">
        <v>3459</v>
      </c>
      <c r="C314" s="353" t="s">
        <v>3465</v>
      </c>
      <c r="D314" s="353"/>
      <c r="E314" s="353" t="s">
        <v>3470</v>
      </c>
      <c r="F314" s="466">
        <v>800</v>
      </c>
      <c r="G314" s="465" t="s">
        <v>4420</v>
      </c>
    </row>
    <row r="315" spans="1:7" s="442" customFormat="1">
      <c r="A315" s="352">
        <v>6</v>
      </c>
      <c r="B315" s="353" t="s">
        <v>3460</v>
      </c>
      <c r="C315" s="353" t="s">
        <v>3466</v>
      </c>
      <c r="D315" s="353"/>
      <c r="E315" s="353" t="s">
        <v>3470</v>
      </c>
      <c r="F315" s="466">
        <v>800</v>
      </c>
      <c r="G315" s="465" t="s">
        <v>4420</v>
      </c>
    </row>
    <row r="316" spans="1:7" s="442" customFormat="1">
      <c r="A316" s="352">
        <v>7</v>
      </c>
      <c r="B316" s="353" t="s">
        <v>3471</v>
      </c>
      <c r="C316" s="370" t="s">
        <v>3482</v>
      </c>
      <c r="D316" s="370"/>
      <c r="E316" s="353" t="s">
        <v>3469</v>
      </c>
      <c r="F316" s="466">
        <v>1000</v>
      </c>
      <c r="G316" s="465" t="s">
        <v>4420</v>
      </c>
    </row>
    <row r="317" spans="1:7" s="442" customFormat="1">
      <c r="A317" s="352">
        <v>8</v>
      </c>
      <c r="B317" s="353" t="s">
        <v>3472</v>
      </c>
      <c r="C317" s="370" t="s">
        <v>3483</v>
      </c>
      <c r="D317" s="370"/>
      <c r="E317" s="353" t="s">
        <v>3469</v>
      </c>
      <c r="F317" s="466">
        <v>1000</v>
      </c>
      <c r="G317" s="465" t="s">
        <v>4420</v>
      </c>
    </row>
    <row r="318" spans="1:7" s="442" customFormat="1">
      <c r="A318" s="352">
        <v>9</v>
      </c>
      <c r="B318" s="353" t="s">
        <v>3473</v>
      </c>
      <c r="C318" s="370" t="s">
        <v>3484</v>
      </c>
      <c r="D318" s="370"/>
      <c r="E318" s="353" t="s">
        <v>3486</v>
      </c>
      <c r="F318" s="466">
        <v>500</v>
      </c>
      <c r="G318" s="465" t="s">
        <v>4420</v>
      </c>
    </row>
    <row r="319" spans="1:7" s="442" customFormat="1" ht="15.75" customHeight="1">
      <c r="A319" s="352">
        <v>10</v>
      </c>
      <c r="B319" s="353" t="s">
        <v>3474</v>
      </c>
      <c r="C319" s="370" t="s">
        <v>3485</v>
      </c>
      <c r="D319" s="370"/>
      <c r="E319" s="353" t="s">
        <v>188</v>
      </c>
      <c r="F319" s="466">
        <v>1500</v>
      </c>
      <c r="G319" s="465" t="s">
        <v>4420</v>
      </c>
    </row>
    <row r="320" spans="1:7" s="442" customFormat="1" ht="15.75" customHeight="1">
      <c r="A320" s="352">
        <v>11</v>
      </c>
      <c r="B320" s="353" t="s">
        <v>3475</v>
      </c>
      <c r="C320" s="370" t="s">
        <v>3485</v>
      </c>
      <c r="D320" s="370"/>
      <c r="E320" s="353" t="s">
        <v>3487</v>
      </c>
      <c r="F320" s="466">
        <v>1500</v>
      </c>
      <c r="G320" s="465" t="s">
        <v>4420</v>
      </c>
    </row>
    <row r="321" spans="1:7" s="442" customFormat="1" ht="15.75" customHeight="1">
      <c r="A321" s="352">
        <v>12</v>
      </c>
      <c r="B321" s="353" t="s">
        <v>3476</v>
      </c>
      <c r="C321" s="370" t="s">
        <v>3485</v>
      </c>
      <c r="D321" s="370"/>
      <c r="E321" s="353" t="s">
        <v>3487</v>
      </c>
      <c r="F321" s="466">
        <v>1500</v>
      </c>
      <c r="G321" s="465" t="s">
        <v>4420</v>
      </c>
    </row>
    <row r="322" spans="1:7" s="442" customFormat="1">
      <c r="A322" s="352">
        <v>13</v>
      </c>
      <c r="B322" s="353" t="s">
        <v>3477</v>
      </c>
      <c r="C322" s="370" t="s">
        <v>3483</v>
      </c>
      <c r="D322" s="370"/>
      <c r="E322" s="353" t="s">
        <v>3486</v>
      </c>
      <c r="F322" s="466">
        <v>500</v>
      </c>
      <c r="G322" s="465" t="s">
        <v>4420</v>
      </c>
    </row>
    <row r="323" spans="1:7" s="442" customFormat="1">
      <c r="A323" s="352">
        <v>14</v>
      </c>
      <c r="B323" s="353" t="s">
        <v>3478</v>
      </c>
      <c r="C323" s="370" t="s">
        <v>3483</v>
      </c>
      <c r="D323" s="370"/>
      <c r="E323" s="353" t="s">
        <v>3486</v>
      </c>
      <c r="F323" s="466">
        <v>500</v>
      </c>
      <c r="G323" s="465" t="s">
        <v>4420</v>
      </c>
    </row>
    <row r="324" spans="1:7" s="442" customFormat="1">
      <c r="A324" s="352">
        <v>15</v>
      </c>
      <c r="B324" s="353" t="s">
        <v>3479</v>
      </c>
      <c r="C324" s="370" t="s">
        <v>3483</v>
      </c>
      <c r="D324" s="370"/>
      <c r="E324" s="353" t="s">
        <v>3486</v>
      </c>
      <c r="F324" s="466">
        <v>500</v>
      </c>
      <c r="G324" s="465" t="s">
        <v>4420</v>
      </c>
    </row>
    <row r="325" spans="1:7" s="442" customFormat="1">
      <c r="A325" s="352">
        <v>16</v>
      </c>
      <c r="B325" s="353" t="s">
        <v>3480</v>
      </c>
      <c r="C325" s="370" t="s">
        <v>3483</v>
      </c>
      <c r="D325" s="370"/>
      <c r="E325" s="353" t="s">
        <v>3486</v>
      </c>
      <c r="F325" s="466">
        <v>500</v>
      </c>
      <c r="G325" s="465" t="s">
        <v>4420</v>
      </c>
    </row>
    <row r="326" spans="1:7" s="442" customFormat="1">
      <c r="A326" s="352">
        <v>17</v>
      </c>
      <c r="B326" s="353" t="s">
        <v>3481</v>
      </c>
      <c r="C326" s="370" t="s">
        <v>3483</v>
      </c>
      <c r="D326" s="370"/>
      <c r="E326" s="353" t="s">
        <v>3486</v>
      </c>
      <c r="F326" s="466">
        <v>500</v>
      </c>
      <c r="G326" s="465" t="s">
        <v>4420</v>
      </c>
    </row>
    <row r="327" spans="1:7" s="442" customFormat="1" ht="31.5">
      <c r="A327" s="352">
        <v>18</v>
      </c>
      <c r="B327" s="353" t="s">
        <v>3488</v>
      </c>
      <c r="C327" s="353" t="s">
        <v>3485</v>
      </c>
      <c r="D327" s="353"/>
      <c r="E327" s="353" t="s">
        <v>3489</v>
      </c>
      <c r="F327" s="466"/>
      <c r="G327" s="465" t="s">
        <v>4420</v>
      </c>
    </row>
    <row r="328" spans="1:7" s="442" customFormat="1">
      <c r="A328" s="352">
        <v>19</v>
      </c>
      <c r="B328" s="353" t="s">
        <v>3490</v>
      </c>
      <c r="C328" s="353" t="s">
        <v>3491</v>
      </c>
      <c r="D328" s="353"/>
      <c r="E328" s="353" t="s">
        <v>188</v>
      </c>
      <c r="F328" s="466">
        <v>2000</v>
      </c>
      <c r="G328" s="465" t="s">
        <v>4420</v>
      </c>
    </row>
    <row r="329" spans="1:7" s="442" customFormat="1">
      <c r="A329" s="352">
        <v>20</v>
      </c>
      <c r="B329" s="353" t="s">
        <v>3492</v>
      </c>
      <c r="C329" s="353" t="s">
        <v>3494</v>
      </c>
      <c r="D329" s="353"/>
      <c r="E329" s="353" t="s">
        <v>188</v>
      </c>
      <c r="F329" s="466">
        <v>2000</v>
      </c>
      <c r="G329" s="465" t="s">
        <v>4420</v>
      </c>
    </row>
    <row r="330" spans="1:7" s="442" customFormat="1" ht="31.5">
      <c r="A330" s="352">
        <v>21</v>
      </c>
      <c r="B330" s="353" t="s">
        <v>3493</v>
      </c>
      <c r="C330" s="353" t="s">
        <v>3495</v>
      </c>
      <c r="D330" s="353"/>
      <c r="E330" s="353" t="s">
        <v>3469</v>
      </c>
      <c r="F330" s="466">
        <v>1500</v>
      </c>
      <c r="G330" s="465" t="s">
        <v>4420</v>
      </c>
    </row>
    <row r="331" spans="1:7" s="442" customFormat="1">
      <c r="A331" s="352">
        <v>22</v>
      </c>
      <c r="B331" s="353" t="s">
        <v>3496</v>
      </c>
      <c r="C331" s="353" t="s">
        <v>3501</v>
      </c>
      <c r="D331" s="353"/>
      <c r="E331" s="353"/>
      <c r="F331" s="466"/>
      <c r="G331" s="465" t="s">
        <v>4420</v>
      </c>
    </row>
    <row r="332" spans="1:7" s="442" customFormat="1">
      <c r="A332" s="352">
        <v>23</v>
      </c>
      <c r="B332" s="353" t="s">
        <v>3497</v>
      </c>
      <c r="C332" s="353" t="s">
        <v>3502</v>
      </c>
      <c r="D332" s="353"/>
      <c r="E332" s="353" t="s">
        <v>3504</v>
      </c>
      <c r="F332" s="466">
        <v>800</v>
      </c>
      <c r="G332" s="465" t="s">
        <v>4420</v>
      </c>
    </row>
    <row r="333" spans="1:7" s="442" customFormat="1">
      <c r="A333" s="352">
        <v>24</v>
      </c>
      <c r="B333" s="353" t="s">
        <v>3447</v>
      </c>
      <c r="C333" s="353" t="s">
        <v>3483</v>
      </c>
      <c r="D333" s="353"/>
      <c r="E333" s="353" t="s">
        <v>188</v>
      </c>
      <c r="F333" s="466">
        <v>1000</v>
      </c>
      <c r="G333" s="465" t="s">
        <v>4420</v>
      </c>
    </row>
    <row r="334" spans="1:7" s="442" customFormat="1">
      <c r="A334" s="352">
        <v>25</v>
      </c>
      <c r="B334" s="353" t="s">
        <v>3498</v>
      </c>
      <c r="C334" s="353" t="s">
        <v>3483</v>
      </c>
      <c r="D334" s="353"/>
      <c r="E334" s="353" t="s">
        <v>188</v>
      </c>
      <c r="F334" s="466">
        <v>1000</v>
      </c>
      <c r="G334" s="465" t="s">
        <v>4420</v>
      </c>
    </row>
    <row r="335" spans="1:7" s="442" customFormat="1">
      <c r="A335" s="352">
        <v>26</v>
      </c>
      <c r="B335" s="353" t="s">
        <v>3455</v>
      </c>
      <c r="C335" s="353" t="s">
        <v>3483</v>
      </c>
      <c r="D335" s="353"/>
      <c r="E335" s="353" t="s">
        <v>188</v>
      </c>
      <c r="F335" s="466">
        <v>1000</v>
      </c>
      <c r="G335" s="465" t="s">
        <v>4420</v>
      </c>
    </row>
    <row r="336" spans="1:7" s="442" customFormat="1">
      <c r="A336" s="352">
        <v>27</v>
      </c>
      <c r="B336" s="353" t="s">
        <v>3499</v>
      </c>
      <c r="C336" s="353" t="s">
        <v>3483</v>
      </c>
      <c r="D336" s="353"/>
      <c r="E336" s="353" t="s">
        <v>188</v>
      </c>
      <c r="F336" s="466">
        <v>1000</v>
      </c>
      <c r="G336" s="465" t="s">
        <v>4420</v>
      </c>
    </row>
    <row r="337" spans="1:7" s="442" customFormat="1" ht="47.25">
      <c r="A337" s="352">
        <v>28</v>
      </c>
      <c r="B337" s="353" t="s">
        <v>3500</v>
      </c>
      <c r="C337" s="353" t="s">
        <v>3503</v>
      </c>
      <c r="D337" s="353"/>
      <c r="E337" s="353" t="s">
        <v>188</v>
      </c>
      <c r="F337" s="466">
        <v>4000</v>
      </c>
      <c r="G337" s="465" t="s">
        <v>4420</v>
      </c>
    </row>
    <row r="338" spans="1:7" s="442" customFormat="1">
      <c r="A338" s="352">
        <v>29</v>
      </c>
      <c r="B338" s="353" t="s">
        <v>3505</v>
      </c>
      <c r="C338" s="353" t="s">
        <v>3507</v>
      </c>
      <c r="D338" s="353"/>
      <c r="E338" s="353" t="s">
        <v>3509</v>
      </c>
      <c r="F338" s="466">
        <v>1000</v>
      </c>
      <c r="G338" s="465" t="s">
        <v>4420</v>
      </c>
    </row>
    <row r="339" spans="1:7" s="442" customFormat="1">
      <c r="A339" s="352">
        <v>30</v>
      </c>
      <c r="B339" s="353" t="s">
        <v>3506</v>
      </c>
      <c r="C339" s="353" t="s">
        <v>3508</v>
      </c>
      <c r="D339" s="353"/>
      <c r="E339" s="353" t="s">
        <v>3510</v>
      </c>
      <c r="F339" s="466">
        <v>1000</v>
      </c>
      <c r="G339" s="465" t="s">
        <v>4420</v>
      </c>
    </row>
    <row r="340" spans="1:7" s="442" customFormat="1">
      <c r="A340" s="324" t="s">
        <v>205</v>
      </c>
      <c r="B340" s="325" t="s">
        <v>252</v>
      </c>
      <c r="C340" s="331"/>
      <c r="D340" s="331"/>
      <c r="E340" s="353"/>
      <c r="F340" s="335">
        <f>SUM(F341:F356)</f>
        <v>705</v>
      </c>
      <c r="G340" s="336">
        <f>A356</f>
        <v>16</v>
      </c>
    </row>
    <row r="341" spans="1:7" s="442" customFormat="1" ht="31.5">
      <c r="A341" s="337">
        <v>1</v>
      </c>
      <c r="B341" s="338" t="s">
        <v>3548</v>
      </c>
      <c r="C341" s="339" t="s">
        <v>3551</v>
      </c>
      <c r="D341" s="339"/>
      <c r="E341" s="353" t="s">
        <v>406</v>
      </c>
      <c r="F341" s="340">
        <v>10</v>
      </c>
      <c r="G341" s="465" t="s">
        <v>4420</v>
      </c>
    </row>
    <row r="342" spans="1:7" s="442" customFormat="1">
      <c r="A342" s="337">
        <v>2</v>
      </c>
      <c r="B342" s="338" t="s">
        <v>4452</v>
      </c>
      <c r="C342" s="339" t="s">
        <v>3401</v>
      </c>
      <c r="D342" s="339"/>
      <c r="E342" s="353"/>
      <c r="F342" s="340"/>
      <c r="G342" s="465" t="s">
        <v>4420</v>
      </c>
    </row>
    <row r="343" spans="1:7" s="442" customFormat="1">
      <c r="A343" s="337">
        <v>3</v>
      </c>
      <c r="B343" s="338" t="s">
        <v>3549</v>
      </c>
      <c r="C343" s="339" t="s">
        <v>3401</v>
      </c>
      <c r="D343" s="339"/>
      <c r="E343" s="353"/>
      <c r="F343" s="340"/>
      <c r="G343" s="465" t="s">
        <v>4420</v>
      </c>
    </row>
    <row r="344" spans="1:7" s="442" customFormat="1">
      <c r="A344" s="337">
        <v>4</v>
      </c>
      <c r="B344" s="338" t="s">
        <v>3550</v>
      </c>
      <c r="C344" s="339" t="s">
        <v>3552</v>
      </c>
      <c r="D344" s="339"/>
      <c r="E344" s="353"/>
      <c r="F344" s="340"/>
      <c r="G344" s="465" t="s">
        <v>4420</v>
      </c>
    </row>
    <row r="345" spans="1:7" s="442" customFormat="1">
      <c r="A345" s="337">
        <v>5</v>
      </c>
      <c r="B345" s="338" t="s">
        <v>407</v>
      </c>
      <c r="C345" s="339" t="s">
        <v>409</v>
      </c>
      <c r="D345" s="339"/>
      <c r="E345" s="353" t="s">
        <v>411</v>
      </c>
      <c r="F345" s="340">
        <v>20</v>
      </c>
      <c r="G345" s="465" t="s">
        <v>4420</v>
      </c>
    </row>
    <row r="346" spans="1:7" s="442" customFormat="1" ht="31.5">
      <c r="A346" s="337">
        <v>6</v>
      </c>
      <c r="B346" s="338" t="s">
        <v>408</v>
      </c>
      <c r="C346" s="339" t="s">
        <v>410</v>
      </c>
      <c r="D346" s="339"/>
      <c r="E346" s="353" t="s">
        <v>412</v>
      </c>
      <c r="F346" s="340">
        <v>50</v>
      </c>
      <c r="G346" s="465" t="s">
        <v>4420</v>
      </c>
    </row>
    <row r="347" spans="1:7" s="442" customFormat="1">
      <c r="A347" s="337">
        <v>7</v>
      </c>
      <c r="B347" s="338" t="s">
        <v>413</v>
      </c>
      <c r="C347" s="339" t="s">
        <v>415</v>
      </c>
      <c r="D347" s="339"/>
      <c r="E347" s="353" t="s">
        <v>417</v>
      </c>
      <c r="F347" s="340">
        <v>20</v>
      </c>
      <c r="G347" s="465" t="s">
        <v>4420</v>
      </c>
    </row>
    <row r="348" spans="1:7" s="442" customFormat="1">
      <c r="A348" s="337">
        <v>8</v>
      </c>
      <c r="B348" s="338" t="s">
        <v>414</v>
      </c>
      <c r="C348" s="339" t="s">
        <v>416</v>
      </c>
      <c r="D348" s="339"/>
      <c r="E348" s="353" t="s">
        <v>418</v>
      </c>
      <c r="F348" s="340">
        <v>5</v>
      </c>
      <c r="G348" s="465" t="s">
        <v>4420</v>
      </c>
    </row>
    <row r="349" spans="1:7" s="442" customFormat="1">
      <c r="A349" s="337">
        <v>9</v>
      </c>
      <c r="B349" s="338" t="s">
        <v>3553</v>
      </c>
      <c r="C349" s="339" t="s">
        <v>3557</v>
      </c>
      <c r="D349" s="339"/>
      <c r="E349" s="353"/>
      <c r="F349" s="340"/>
      <c r="G349" s="465" t="s">
        <v>4420</v>
      </c>
    </row>
    <row r="350" spans="1:7" s="442" customFormat="1">
      <c r="A350" s="337">
        <v>10</v>
      </c>
      <c r="B350" s="338" t="s">
        <v>3554</v>
      </c>
      <c r="C350" s="339" t="s">
        <v>3558</v>
      </c>
      <c r="D350" s="339"/>
      <c r="E350" s="353"/>
      <c r="F350" s="340"/>
      <c r="G350" s="465" t="s">
        <v>4420</v>
      </c>
    </row>
    <row r="351" spans="1:7" s="442" customFormat="1">
      <c r="A351" s="337">
        <v>11</v>
      </c>
      <c r="B351" s="338" t="s">
        <v>3555</v>
      </c>
      <c r="C351" s="339" t="s">
        <v>3558</v>
      </c>
      <c r="D351" s="339"/>
      <c r="E351" s="353"/>
      <c r="F351" s="340"/>
      <c r="G351" s="465" t="s">
        <v>4420</v>
      </c>
    </row>
    <row r="352" spans="1:7" s="442" customFormat="1">
      <c r="A352" s="337">
        <v>12</v>
      </c>
      <c r="B352" s="338" t="s">
        <v>419</v>
      </c>
      <c r="C352" s="339" t="s">
        <v>421</v>
      </c>
      <c r="D352" s="339"/>
      <c r="E352" s="353" t="s">
        <v>423</v>
      </c>
      <c r="F352" s="340">
        <v>150</v>
      </c>
      <c r="G352" s="465" t="s">
        <v>4420</v>
      </c>
    </row>
    <row r="353" spans="1:7" s="442" customFormat="1">
      <c r="A353" s="337">
        <v>13</v>
      </c>
      <c r="B353" s="338" t="s">
        <v>420</v>
      </c>
      <c r="C353" s="339" t="s">
        <v>422</v>
      </c>
      <c r="D353" s="339"/>
      <c r="E353" s="353" t="s">
        <v>424</v>
      </c>
      <c r="F353" s="340">
        <v>150</v>
      </c>
      <c r="G353" s="465" t="s">
        <v>4420</v>
      </c>
    </row>
    <row r="354" spans="1:7" s="442" customFormat="1">
      <c r="A354" s="337">
        <v>14</v>
      </c>
      <c r="B354" s="338" t="s">
        <v>425</v>
      </c>
      <c r="C354" s="339" t="s">
        <v>426</v>
      </c>
      <c r="D354" s="339"/>
      <c r="E354" s="353" t="s">
        <v>424</v>
      </c>
      <c r="F354" s="340">
        <v>150</v>
      </c>
      <c r="G354" s="465" t="s">
        <v>4420</v>
      </c>
    </row>
    <row r="355" spans="1:7" s="442" customFormat="1">
      <c r="A355" s="337">
        <v>15</v>
      </c>
      <c r="B355" s="338" t="s">
        <v>3556</v>
      </c>
      <c r="C355" s="339" t="s">
        <v>3557</v>
      </c>
      <c r="D355" s="339"/>
      <c r="E355" s="353"/>
      <c r="F355" s="340"/>
      <c r="G355" s="465" t="s">
        <v>4420</v>
      </c>
    </row>
    <row r="356" spans="1:7" s="442" customFormat="1">
      <c r="A356" s="337">
        <v>16</v>
      </c>
      <c r="B356" s="338" t="s">
        <v>427</v>
      </c>
      <c r="C356" s="339" t="s">
        <v>422</v>
      </c>
      <c r="D356" s="339"/>
      <c r="E356" s="353" t="s">
        <v>424</v>
      </c>
      <c r="F356" s="340">
        <v>150</v>
      </c>
      <c r="G356" s="465" t="s">
        <v>4420</v>
      </c>
    </row>
    <row r="357" spans="1:7">
      <c r="A357" s="324" t="s">
        <v>207</v>
      </c>
      <c r="B357" s="325" t="s">
        <v>69</v>
      </c>
      <c r="C357" s="331"/>
      <c r="D357" s="331"/>
      <c r="E357" s="353"/>
      <c r="F357" s="335"/>
      <c r="G357" s="336">
        <f>A394</f>
        <v>37</v>
      </c>
    </row>
    <row r="358" spans="1:7" ht="31.5">
      <c r="A358" s="337">
        <v>1</v>
      </c>
      <c r="B358" s="338" t="s">
        <v>4242</v>
      </c>
      <c r="C358" s="339"/>
      <c r="D358" s="339" t="s">
        <v>4243</v>
      </c>
      <c r="E358" s="353" t="s">
        <v>4252</v>
      </c>
      <c r="F358" s="340"/>
      <c r="G358" s="341" t="s">
        <v>4420</v>
      </c>
    </row>
    <row r="359" spans="1:7" ht="31.5">
      <c r="A359" s="337">
        <v>2</v>
      </c>
      <c r="B359" s="338" t="s">
        <v>4248</v>
      </c>
      <c r="C359" s="339"/>
      <c r="D359" s="339" t="s">
        <v>4244</v>
      </c>
      <c r="E359" s="353" t="s">
        <v>4252</v>
      </c>
      <c r="F359" s="340"/>
      <c r="G359" s="341" t="s">
        <v>4420</v>
      </c>
    </row>
    <row r="360" spans="1:7" ht="94.5">
      <c r="A360" s="337">
        <v>3</v>
      </c>
      <c r="B360" s="338" t="s">
        <v>4245</v>
      </c>
      <c r="C360" s="339"/>
      <c r="D360" s="339" t="s">
        <v>4246</v>
      </c>
      <c r="E360" s="353" t="s">
        <v>4247</v>
      </c>
      <c r="F360" s="340"/>
      <c r="G360" s="341" t="s">
        <v>4420</v>
      </c>
    </row>
    <row r="361" spans="1:7" ht="141.75">
      <c r="A361" s="337">
        <v>4</v>
      </c>
      <c r="B361" s="338" t="s">
        <v>4251</v>
      </c>
      <c r="C361" s="339"/>
      <c r="D361" s="339" t="s">
        <v>4308</v>
      </c>
      <c r="E361" s="353" t="s">
        <v>4252</v>
      </c>
      <c r="F361" s="340"/>
      <c r="G361" s="341" t="s">
        <v>4420</v>
      </c>
    </row>
    <row r="362" spans="1:7" ht="189">
      <c r="A362" s="337">
        <v>5</v>
      </c>
      <c r="B362" s="338" t="s">
        <v>4250</v>
      </c>
      <c r="C362" s="339"/>
      <c r="D362" s="339" t="s">
        <v>4249</v>
      </c>
      <c r="E362" s="353" t="s">
        <v>4309</v>
      </c>
      <c r="F362" s="340"/>
      <c r="G362" s="341" t="s">
        <v>4420</v>
      </c>
    </row>
    <row r="363" spans="1:7" ht="94.5">
      <c r="A363" s="337">
        <v>6</v>
      </c>
      <c r="B363" s="338" t="s">
        <v>4253</v>
      </c>
      <c r="C363" s="339"/>
      <c r="D363" s="339" t="s">
        <v>4255</v>
      </c>
      <c r="E363" s="353" t="s">
        <v>4247</v>
      </c>
      <c r="F363" s="340"/>
      <c r="G363" s="341" t="s">
        <v>4420</v>
      </c>
    </row>
    <row r="364" spans="1:7" ht="94.5">
      <c r="A364" s="337">
        <v>7</v>
      </c>
      <c r="B364" s="338" t="s">
        <v>4254</v>
      </c>
      <c r="C364" s="339"/>
      <c r="D364" s="339" t="s">
        <v>4256</v>
      </c>
      <c r="E364" s="353" t="s">
        <v>4252</v>
      </c>
      <c r="F364" s="340"/>
      <c r="G364" s="341" t="s">
        <v>4420</v>
      </c>
    </row>
    <row r="365" spans="1:7" ht="204.75">
      <c r="A365" s="337">
        <v>8</v>
      </c>
      <c r="B365" s="338" t="s">
        <v>4257</v>
      </c>
      <c r="C365" s="339"/>
      <c r="D365" s="339" t="s">
        <v>4258</v>
      </c>
      <c r="E365" s="353" t="s">
        <v>4259</v>
      </c>
      <c r="F365" s="340"/>
      <c r="G365" s="341" t="s">
        <v>4420</v>
      </c>
    </row>
    <row r="366" spans="1:7" ht="31.5">
      <c r="A366" s="337">
        <v>9</v>
      </c>
      <c r="B366" s="338" t="s">
        <v>4260</v>
      </c>
      <c r="C366" s="339"/>
      <c r="D366" s="339" t="s">
        <v>4261</v>
      </c>
      <c r="E366" s="353" t="s">
        <v>4252</v>
      </c>
      <c r="F366" s="340"/>
      <c r="G366" s="341" t="s">
        <v>4420</v>
      </c>
    </row>
    <row r="367" spans="1:7" ht="94.5">
      <c r="A367" s="337">
        <v>10</v>
      </c>
      <c r="B367" s="338" t="s">
        <v>4262</v>
      </c>
      <c r="C367" s="339"/>
      <c r="D367" s="339" t="s">
        <v>4264</v>
      </c>
      <c r="E367" s="353" t="s">
        <v>4252</v>
      </c>
      <c r="F367" s="340"/>
      <c r="G367" s="341" t="s">
        <v>4420</v>
      </c>
    </row>
    <row r="368" spans="1:7" ht="63">
      <c r="A368" s="337">
        <v>11</v>
      </c>
      <c r="B368" s="338" t="s">
        <v>4263</v>
      </c>
      <c r="C368" s="339"/>
      <c r="D368" s="339" t="s">
        <v>4265</v>
      </c>
      <c r="E368" s="353" t="s">
        <v>4247</v>
      </c>
      <c r="F368" s="340"/>
      <c r="G368" s="341" t="s">
        <v>4420</v>
      </c>
    </row>
    <row r="369" spans="1:7" ht="63">
      <c r="A369" s="337">
        <v>12</v>
      </c>
      <c r="B369" s="338" t="s">
        <v>4266</v>
      </c>
      <c r="C369" s="339"/>
      <c r="D369" s="339" t="s">
        <v>4268</v>
      </c>
      <c r="E369" s="353" t="s">
        <v>4267</v>
      </c>
      <c r="F369" s="340"/>
      <c r="G369" s="341" t="s">
        <v>4420</v>
      </c>
    </row>
    <row r="370" spans="1:7" ht="126">
      <c r="A370" s="337">
        <v>13</v>
      </c>
      <c r="B370" s="338" t="s">
        <v>4269</v>
      </c>
      <c r="C370" s="339"/>
      <c r="D370" s="339" t="s">
        <v>4310</v>
      </c>
      <c r="E370" s="353" t="s">
        <v>4247</v>
      </c>
      <c r="F370" s="340"/>
      <c r="G370" s="341" t="s">
        <v>4420</v>
      </c>
    </row>
    <row r="371" spans="1:7" ht="47.25">
      <c r="A371" s="337">
        <v>14</v>
      </c>
      <c r="B371" s="338" t="s">
        <v>4270</v>
      </c>
      <c r="C371" s="339"/>
      <c r="D371" s="339" t="s">
        <v>4272</v>
      </c>
      <c r="E371" s="353" t="s">
        <v>4247</v>
      </c>
      <c r="F371" s="340"/>
      <c r="G371" s="341" t="s">
        <v>4420</v>
      </c>
    </row>
    <row r="372" spans="1:7" ht="63">
      <c r="A372" s="337">
        <v>15</v>
      </c>
      <c r="B372" s="338" t="s">
        <v>4271</v>
      </c>
      <c r="C372" s="339"/>
      <c r="D372" s="339" t="s">
        <v>4273</v>
      </c>
      <c r="E372" s="353" t="s">
        <v>4247</v>
      </c>
      <c r="F372" s="340"/>
      <c r="G372" s="341" t="s">
        <v>4420</v>
      </c>
    </row>
    <row r="373" spans="1:7" ht="47.25">
      <c r="A373" s="337">
        <v>16</v>
      </c>
      <c r="B373" s="338" t="s">
        <v>4274</v>
      </c>
      <c r="C373" s="339"/>
      <c r="D373" s="339" t="s">
        <v>4276</v>
      </c>
      <c r="E373" s="353" t="s">
        <v>4252</v>
      </c>
      <c r="F373" s="340"/>
      <c r="G373" s="341" t="s">
        <v>4420</v>
      </c>
    </row>
    <row r="374" spans="1:7" ht="63">
      <c r="A374" s="337">
        <v>17</v>
      </c>
      <c r="B374" s="338" t="s">
        <v>4275</v>
      </c>
      <c r="C374" s="339"/>
      <c r="D374" s="339" t="s">
        <v>4277</v>
      </c>
      <c r="E374" s="353" t="s">
        <v>4252</v>
      </c>
      <c r="F374" s="340"/>
      <c r="G374" s="341" t="s">
        <v>4420</v>
      </c>
    </row>
    <row r="375" spans="1:7" ht="63">
      <c r="A375" s="337">
        <v>18</v>
      </c>
      <c r="B375" s="338" t="s">
        <v>4278</v>
      </c>
      <c r="C375" s="339"/>
      <c r="D375" s="339" t="s">
        <v>4280</v>
      </c>
      <c r="E375" s="353" t="s">
        <v>4252</v>
      </c>
      <c r="F375" s="340"/>
      <c r="G375" s="341" t="s">
        <v>4420</v>
      </c>
    </row>
    <row r="376" spans="1:7" ht="63">
      <c r="A376" s="337">
        <v>19</v>
      </c>
      <c r="B376" s="338" t="s">
        <v>4279</v>
      </c>
      <c r="C376" s="339"/>
      <c r="D376" s="339" t="s">
        <v>4311</v>
      </c>
      <c r="E376" s="353" t="s">
        <v>4252</v>
      </c>
      <c r="F376" s="340"/>
      <c r="G376" s="341" t="s">
        <v>4420</v>
      </c>
    </row>
    <row r="377" spans="1:7" ht="110.25">
      <c r="A377" s="337">
        <v>20</v>
      </c>
      <c r="B377" s="338" t="s">
        <v>2166</v>
      </c>
      <c r="C377" s="339"/>
      <c r="D377" s="339" t="s">
        <v>4283</v>
      </c>
      <c r="E377" s="353" t="s">
        <v>4252</v>
      </c>
      <c r="F377" s="340"/>
      <c r="G377" s="341" t="s">
        <v>4420</v>
      </c>
    </row>
    <row r="378" spans="1:7" ht="78.75">
      <c r="A378" s="337">
        <v>21</v>
      </c>
      <c r="B378" s="338" t="s">
        <v>4281</v>
      </c>
      <c r="C378" s="339"/>
      <c r="D378" s="339" t="s">
        <v>4312</v>
      </c>
      <c r="E378" s="353" t="s">
        <v>4252</v>
      </c>
      <c r="F378" s="340"/>
      <c r="G378" s="341" t="s">
        <v>4420</v>
      </c>
    </row>
    <row r="379" spans="1:7" ht="47.25">
      <c r="A379" s="337">
        <v>22</v>
      </c>
      <c r="B379" s="338" t="s">
        <v>4282</v>
      </c>
      <c r="C379" s="339"/>
      <c r="D379" s="339" t="s">
        <v>4284</v>
      </c>
      <c r="E379" s="353" t="s">
        <v>4252</v>
      </c>
      <c r="F379" s="340"/>
      <c r="G379" s="341" t="s">
        <v>4420</v>
      </c>
    </row>
    <row r="380" spans="1:7" ht="47.25">
      <c r="A380" s="337">
        <v>23</v>
      </c>
      <c r="B380" s="338" t="s">
        <v>4285</v>
      </c>
      <c r="C380" s="339"/>
      <c r="D380" s="339" t="s">
        <v>4313</v>
      </c>
      <c r="E380" s="353" t="s">
        <v>4252</v>
      </c>
      <c r="F380" s="340"/>
      <c r="G380" s="341" t="s">
        <v>4420</v>
      </c>
    </row>
    <row r="381" spans="1:7" ht="63">
      <c r="A381" s="337">
        <v>24</v>
      </c>
      <c r="B381" s="338" t="s">
        <v>4286</v>
      </c>
      <c r="C381" s="339"/>
      <c r="D381" s="339" t="s">
        <v>4289</v>
      </c>
      <c r="E381" s="353" t="s">
        <v>4288</v>
      </c>
      <c r="F381" s="340"/>
      <c r="G381" s="341" t="s">
        <v>4420</v>
      </c>
    </row>
    <row r="382" spans="1:7" ht="63">
      <c r="A382" s="337">
        <v>25</v>
      </c>
      <c r="B382" s="345" t="s">
        <v>4287</v>
      </c>
      <c r="C382" s="467"/>
      <c r="D382" s="339" t="s">
        <v>4289</v>
      </c>
      <c r="E382" s="353" t="s">
        <v>4252</v>
      </c>
      <c r="F382" s="340"/>
      <c r="G382" s="341" t="s">
        <v>4420</v>
      </c>
    </row>
    <row r="383" spans="1:7" ht="63">
      <c r="A383" s="337">
        <v>26</v>
      </c>
      <c r="B383" s="345" t="s">
        <v>4290</v>
      </c>
      <c r="C383" s="467"/>
      <c r="D383" s="339" t="s">
        <v>4294</v>
      </c>
      <c r="E383" s="353" t="s">
        <v>4252</v>
      </c>
      <c r="F383" s="340"/>
      <c r="G383" s="341" t="s">
        <v>4420</v>
      </c>
    </row>
    <row r="384" spans="1:7" ht="63">
      <c r="A384" s="337">
        <v>27</v>
      </c>
      <c r="B384" s="345" t="s">
        <v>4291</v>
      </c>
      <c r="C384" s="467"/>
      <c r="D384" s="339" t="s">
        <v>4295</v>
      </c>
      <c r="E384" s="353" t="s">
        <v>4252</v>
      </c>
      <c r="F384" s="340"/>
      <c r="G384" s="341" t="s">
        <v>4420</v>
      </c>
    </row>
    <row r="385" spans="1:7" ht="47.25">
      <c r="A385" s="337">
        <v>28</v>
      </c>
      <c r="B385" s="345" t="s">
        <v>4292</v>
      </c>
      <c r="C385" s="467"/>
      <c r="D385" s="339" t="s">
        <v>4296</v>
      </c>
      <c r="E385" s="353" t="s">
        <v>4252</v>
      </c>
      <c r="F385" s="340"/>
      <c r="G385" s="341" t="s">
        <v>4420</v>
      </c>
    </row>
    <row r="386" spans="1:7" ht="63">
      <c r="A386" s="337">
        <v>29</v>
      </c>
      <c r="B386" s="345" t="s">
        <v>4293</v>
      </c>
      <c r="C386" s="467"/>
      <c r="D386" s="339" t="s">
        <v>4297</v>
      </c>
      <c r="E386" s="353" t="s">
        <v>4252</v>
      </c>
      <c r="F386" s="340"/>
      <c r="G386" s="341" t="s">
        <v>4420</v>
      </c>
    </row>
    <row r="387" spans="1:7" ht="94.5">
      <c r="A387" s="337">
        <v>30</v>
      </c>
      <c r="B387" s="345" t="s">
        <v>4298</v>
      </c>
      <c r="C387" s="467"/>
      <c r="D387" s="339" t="s">
        <v>4314</v>
      </c>
      <c r="E387" s="353" t="s">
        <v>4252</v>
      </c>
      <c r="F387" s="340"/>
      <c r="G387" s="341" t="s">
        <v>4420</v>
      </c>
    </row>
    <row r="388" spans="1:7" ht="31.5">
      <c r="A388" s="337">
        <v>31</v>
      </c>
      <c r="B388" s="345" t="s">
        <v>4299</v>
      </c>
      <c r="C388" s="467"/>
      <c r="D388" s="339" t="s">
        <v>4302</v>
      </c>
      <c r="E388" s="353" t="s">
        <v>4252</v>
      </c>
      <c r="F388" s="340"/>
      <c r="G388" s="341" t="s">
        <v>4420</v>
      </c>
    </row>
    <row r="389" spans="1:7" ht="31.5">
      <c r="A389" s="337">
        <v>32</v>
      </c>
      <c r="B389" s="345" t="s">
        <v>4300</v>
      </c>
      <c r="C389" s="467"/>
      <c r="D389" s="339" t="s">
        <v>4302</v>
      </c>
      <c r="E389" s="353" t="s">
        <v>4252</v>
      </c>
      <c r="F389" s="340"/>
      <c r="G389" s="341" t="s">
        <v>4420</v>
      </c>
    </row>
    <row r="390" spans="1:7" ht="31.5">
      <c r="A390" s="337">
        <v>33</v>
      </c>
      <c r="B390" s="345" t="s">
        <v>4292</v>
      </c>
      <c r="C390" s="467"/>
      <c r="D390" s="339" t="s">
        <v>4302</v>
      </c>
      <c r="E390" s="353" t="s">
        <v>4252</v>
      </c>
      <c r="F390" s="340"/>
      <c r="G390" s="341" t="s">
        <v>4420</v>
      </c>
    </row>
    <row r="391" spans="1:7" ht="47.25">
      <c r="A391" s="337">
        <v>34</v>
      </c>
      <c r="B391" s="345" t="s">
        <v>4315</v>
      </c>
      <c r="C391" s="467"/>
      <c r="D391" s="339" t="s">
        <v>4303</v>
      </c>
      <c r="E391" s="353" t="s">
        <v>4252</v>
      </c>
      <c r="F391" s="340"/>
      <c r="G391" s="341" t="s">
        <v>4420</v>
      </c>
    </row>
    <row r="392" spans="1:7" ht="47.25">
      <c r="A392" s="337">
        <v>35</v>
      </c>
      <c r="B392" s="345" t="s">
        <v>4316</v>
      </c>
      <c r="C392" s="467"/>
      <c r="D392" s="339" t="s">
        <v>4304</v>
      </c>
      <c r="E392" s="353" t="s">
        <v>4252</v>
      </c>
      <c r="F392" s="340"/>
      <c r="G392" s="341" t="s">
        <v>4420</v>
      </c>
    </row>
    <row r="393" spans="1:7" ht="63">
      <c r="A393" s="337">
        <v>36</v>
      </c>
      <c r="B393" s="345" t="s">
        <v>4301</v>
      </c>
      <c r="C393" s="467"/>
      <c r="D393" s="339" t="s">
        <v>4305</v>
      </c>
      <c r="E393" s="353" t="s">
        <v>4252</v>
      </c>
      <c r="F393" s="340"/>
      <c r="G393" s="341" t="s">
        <v>4420</v>
      </c>
    </row>
    <row r="394" spans="1:7" ht="31.5">
      <c r="A394" s="337">
        <v>37</v>
      </c>
      <c r="B394" s="345" t="s">
        <v>4306</v>
      </c>
      <c r="C394" s="467"/>
      <c r="D394" s="339" t="s">
        <v>4307</v>
      </c>
      <c r="E394" s="353" t="s">
        <v>4252</v>
      </c>
      <c r="F394" s="340"/>
      <c r="G394" s="341" t="s">
        <v>4420</v>
      </c>
    </row>
    <row r="395" spans="1:7">
      <c r="A395" s="318" t="s">
        <v>213</v>
      </c>
      <c r="B395" s="357" t="s">
        <v>64</v>
      </c>
      <c r="C395" s="357"/>
      <c r="D395" s="357"/>
      <c r="E395" s="357"/>
      <c r="F395" s="435">
        <f>SUM(F396:F514)</f>
        <v>498194.40000000008</v>
      </c>
      <c r="G395" s="468">
        <f>A410</f>
        <v>5</v>
      </c>
    </row>
    <row r="396" spans="1:7" ht="63">
      <c r="A396" s="352">
        <v>1</v>
      </c>
      <c r="B396" s="353" t="s">
        <v>1739</v>
      </c>
      <c r="C396" s="353" t="s">
        <v>1808</v>
      </c>
      <c r="D396" s="353"/>
      <c r="E396" s="353" t="s">
        <v>1809</v>
      </c>
      <c r="F396" s="377">
        <v>77</v>
      </c>
      <c r="G396" s="341" t="s">
        <v>4191</v>
      </c>
    </row>
    <row r="397" spans="1:7" ht="47.25">
      <c r="A397" s="767">
        <v>2</v>
      </c>
      <c r="B397" s="763" t="s">
        <v>1741</v>
      </c>
      <c r="C397" s="369" t="s">
        <v>1812</v>
      </c>
      <c r="D397" s="369"/>
      <c r="E397" s="413"/>
      <c r="F397" s="377">
        <v>3.5</v>
      </c>
      <c r="G397" s="341" t="s">
        <v>4191</v>
      </c>
    </row>
    <row r="398" spans="1:7" ht="94.5">
      <c r="A398" s="768"/>
      <c r="B398" s="766"/>
      <c r="C398" s="369" t="s">
        <v>1813</v>
      </c>
      <c r="D398" s="369"/>
      <c r="E398" s="413" t="s">
        <v>1814</v>
      </c>
      <c r="F398" s="377">
        <v>1.5</v>
      </c>
      <c r="G398" s="341" t="s">
        <v>4191</v>
      </c>
    </row>
    <row r="399" spans="1:7" ht="31.5">
      <c r="A399" s="768"/>
      <c r="B399" s="766"/>
      <c r="C399" s="369" t="s">
        <v>1815</v>
      </c>
      <c r="D399" s="369"/>
      <c r="E399" s="386" t="s">
        <v>1816</v>
      </c>
      <c r="F399" s="827">
        <v>35</v>
      </c>
      <c r="G399" s="341" t="s">
        <v>4191</v>
      </c>
    </row>
    <row r="400" spans="1:7" ht="31.5">
      <c r="A400" s="768"/>
      <c r="B400" s="766"/>
      <c r="C400" s="369" t="s">
        <v>1817</v>
      </c>
      <c r="D400" s="369"/>
      <c r="E400" s="369" t="s">
        <v>1818</v>
      </c>
      <c r="F400" s="828"/>
      <c r="G400" s="341" t="s">
        <v>4191</v>
      </c>
    </row>
    <row r="401" spans="1:7" ht="47.25">
      <c r="A401" s="768"/>
      <c r="B401" s="766"/>
      <c r="C401" s="369" t="s">
        <v>1819</v>
      </c>
      <c r="D401" s="369"/>
      <c r="E401" s="369" t="s">
        <v>1820</v>
      </c>
      <c r="F401" s="828"/>
      <c r="G401" s="341" t="s">
        <v>4191</v>
      </c>
    </row>
    <row r="402" spans="1:7" ht="47.25">
      <c r="A402" s="768"/>
      <c r="B402" s="766"/>
      <c r="C402" s="369" t="s">
        <v>1821</v>
      </c>
      <c r="D402" s="369"/>
      <c r="E402" s="369" t="s">
        <v>1822</v>
      </c>
      <c r="F402" s="829"/>
      <c r="G402" s="341" t="s">
        <v>4191</v>
      </c>
    </row>
    <row r="403" spans="1:7" ht="78.75">
      <c r="A403" s="769"/>
      <c r="B403" s="764"/>
      <c r="C403" s="369" t="s">
        <v>1823</v>
      </c>
      <c r="D403" s="369"/>
      <c r="E403" s="413" t="s">
        <v>1824</v>
      </c>
      <c r="F403" s="377">
        <v>15</v>
      </c>
      <c r="G403" s="341" t="s">
        <v>4191</v>
      </c>
    </row>
    <row r="404" spans="1:7" ht="252">
      <c r="A404" s="761">
        <v>3</v>
      </c>
      <c r="B404" s="763" t="s">
        <v>1742</v>
      </c>
      <c r="C404" s="369" t="s">
        <v>2905</v>
      </c>
      <c r="D404" s="369"/>
      <c r="E404" s="413" t="s">
        <v>2906</v>
      </c>
      <c r="F404" s="470">
        <v>5000</v>
      </c>
      <c r="G404" s="341" t="s">
        <v>4191</v>
      </c>
    </row>
    <row r="405" spans="1:7" ht="173.25">
      <c r="A405" s="765"/>
      <c r="B405" s="766"/>
      <c r="C405" s="369" t="s">
        <v>1825</v>
      </c>
      <c r="D405" s="369"/>
      <c r="E405" s="413" t="s">
        <v>1826</v>
      </c>
      <c r="F405" s="471">
        <v>50</v>
      </c>
      <c r="G405" s="341" t="s">
        <v>4191</v>
      </c>
    </row>
    <row r="406" spans="1:7" ht="157.5">
      <c r="A406" s="762"/>
      <c r="B406" s="764"/>
      <c r="C406" s="369" t="s">
        <v>1827</v>
      </c>
      <c r="D406" s="369"/>
      <c r="E406" s="413" t="s">
        <v>1828</v>
      </c>
      <c r="F406" s="472">
        <v>23</v>
      </c>
      <c r="G406" s="341" t="s">
        <v>4191</v>
      </c>
    </row>
    <row r="407" spans="1:7" ht="47.25">
      <c r="A407" s="767">
        <v>4</v>
      </c>
      <c r="B407" s="770" t="s">
        <v>1743</v>
      </c>
      <c r="C407" s="353" t="s">
        <v>1829</v>
      </c>
      <c r="D407" s="353"/>
      <c r="E407" s="353" t="s">
        <v>1830</v>
      </c>
      <c r="F407" s="377"/>
      <c r="G407" s="341" t="s">
        <v>4191</v>
      </c>
    </row>
    <row r="408" spans="1:7" ht="204.75">
      <c r="A408" s="769"/>
      <c r="B408" s="771"/>
      <c r="C408" s="353" t="s">
        <v>1831</v>
      </c>
      <c r="D408" s="353"/>
      <c r="E408" s="353" t="s">
        <v>1832</v>
      </c>
      <c r="F408" s="377">
        <v>72</v>
      </c>
      <c r="G408" s="341" t="s">
        <v>4191</v>
      </c>
    </row>
    <row r="409" spans="1:7" ht="94.5">
      <c r="A409" s="352">
        <v>5</v>
      </c>
      <c r="B409" s="353" t="s">
        <v>1744</v>
      </c>
      <c r="C409" s="353" t="s">
        <v>1833</v>
      </c>
      <c r="D409" s="353" t="s">
        <v>1833</v>
      </c>
      <c r="E409" s="353" t="s">
        <v>1834</v>
      </c>
      <c r="F409" s="377">
        <v>170</v>
      </c>
      <c r="G409" s="341" t="s">
        <v>4191</v>
      </c>
    </row>
    <row r="410" spans="1:7" ht="330.75">
      <c r="A410" s="767">
        <v>5</v>
      </c>
      <c r="B410" s="770" t="s">
        <v>2890</v>
      </c>
      <c r="C410" s="767"/>
      <c r="D410" s="353" t="s">
        <v>4697</v>
      </c>
      <c r="E410" s="353" t="s">
        <v>2891</v>
      </c>
      <c r="F410" s="830">
        <v>4000</v>
      </c>
      <c r="G410" s="830" t="s">
        <v>4191</v>
      </c>
    </row>
    <row r="411" spans="1:7" ht="63">
      <c r="A411" s="769"/>
      <c r="B411" s="771"/>
      <c r="C411" s="769"/>
      <c r="D411" s="353" t="s">
        <v>2892</v>
      </c>
      <c r="E411" s="353" t="s">
        <v>2893</v>
      </c>
      <c r="F411" s="831"/>
      <c r="G411" s="831"/>
    </row>
    <row r="412" spans="1:7">
      <c r="A412" s="318" t="s">
        <v>228</v>
      </c>
      <c r="B412" s="357" t="s">
        <v>214</v>
      </c>
      <c r="C412" s="357"/>
      <c r="D412" s="357"/>
      <c r="E412" s="357"/>
      <c r="F412" s="435">
        <f>SUM(F413:F526)</f>
        <v>267373.7</v>
      </c>
      <c r="G412" s="468">
        <f>G413+G418+G425</f>
        <v>37</v>
      </c>
    </row>
    <row r="413" spans="1:7" ht="31.5">
      <c r="A413" s="360" t="s">
        <v>4701</v>
      </c>
      <c r="B413" s="358" t="s">
        <v>216</v>
      </c>
      <c r="C413" s="358"/>
      <c r="D413" s="358"/>
      <c r="E413" s="358"/>
      <c r="F413" s="359">
        <f>SUM(F414:F417)</f>
        <v>1725</v>
      </c>
      <c r="G413" s="360">
        <f>A417</f>
        <v>4</v>
      </c>
    </row>
    <row r="414" spans="1:7" ht="110.25">
      <c r="A414" s="337">
        <v>1</v>
      </c>
      <c r="B414" s="338" t="s">
        <v>244</v>
      </c>
      <c r="C414" s="339" t="s">
        <v>4052</v>
      </c>
      <c r="D414" s="339"/>
      <c r="E414" s="353" t="s">
        <v>4053</v>
      </c>
      <c r="F414" s="340">
        <v>200</v>
      </c>
      <c r="G414" s="354" t="s">
        <v>4191</v>
      </c>
    </row>
    <row r="415" spans="1:7" ht="91.5" customHeight="1">
      <c r="A415" s="337">
        <v>2</v>
      </c>
      <c r="B415" s="338" t="s">
        <v>441</v>
      </c>
      <c r="C415" s="339"/>
      <c r="D415" s="339" t="s">
        <v>4054</v>
      </c>
      <c r="E415" s="353" t="s">
        <v>4055</v>
      </c>
      <c r="F415" s="340">
        <v>1500</v>
      </c>
      <c r="G415" s="354" t="s">
        <v>4191</v>
      </c>
    </row>
    <row r="416" spans="1:7" ht="47.25">
      <c r="A416" s="337">
        <v>3</v>
      </c>
      <c r="B416" s="338" t="s">
        <v>4056</v>
      </c>
      <c r="C416" s="339"/>
      <c r="D416" s="339" t="s">
        <v>4057</v>
      </c>
      <c r="E416" s="353" t="s">
        <v>4058</v>
      </c>
      <c r="F416" s="340">
        <v>15</v>
      </c>
      <c r="G416" s="354" t="s">
        <v>4191</v>
      </c>
    </row>
    <row r="417" spans="1:7" ht="31.5">
      <c r="A417" s="337">
        <v>4</v>
      </c>
      <c r="B417" s="338" t="s">
        <v>4059</v>
      </c>
      <c r="C417" s="339"/>
      <c r="D417" s="339" t="s">
        <v>4060</v>
      </c>
      <c r="E417" s="353" t="s">
        <v>4061</v>
      </c>
      <c r="F417" s="340">
        <v>10</v>
      </c>
      <c r="G417" s="354" t="s">
        <v>4191</v>
      </c>
    </row>
    <row r="418" spans="1:7" ht="31.5">
      <c r="A418" s="360" t="s">
        <v>4702</v>
      </c>
      <c r="B418" s="358" t="s">
        <v>225</v>
      </c>
      <c r="C418" s="339"/>
      <c r="D418" s="339"/>
      <c r="E418" s="353"/>
      <c r="F418" s="335">
        <f>SUM(F419:F424)</f>
        <v>2556</v>
      </c>
      <c r="G418" s="336">
        <f>A424</f>
        <v>3</v>
      </c>
    </row>
    <row r="419" spans="1:7">
      <c r="A419" s="473">
        <v>1</v>
      </c>
      <c r="B419" s="474" t="s">
        <v>246</v>
      </c>
      <c r="C419" s="475" t="s">
        <v>499</v>
      </c>
      <c r="D419" s="475"/>
      <c r="E419" s="475" t="s">
        <v>155</v>
      </c>
      <c r="F419" s="340">
        <v>4</v>
      </c>
      <c r="G419" s="354" t="s">
        <v>4191</v>
      </c>
    </row>
    <row r="420" spans="1:7" ht="31.5">
      <c r="A420" s="815">
        <v>2</v>
      </c>
      <c r="B420" s="814" t="s">
        <v>245</v>
      </c>
      <c r="C420" s="475" t="s">
        <v>500</v>
      </c>
      <c r="D420" s="475"/>
      <c r="E420" s="475" t="s">
        <v>188</v>
      </c>
      <c r="F420" s="340">
        <v>20</v>
      </c>
      <c r="G420" s="354" t="s">
        <v>4191</v>
      </c>
    </row>
    <row r="421" spans="1:7" ht="31.5">
      <c r="A421" s="815"/>
      <c r="B421" s="814"/>
      <c r="C421" s="475" t="s">
        <v>501</v>
      </c>
      <c r="D421" s="475"/>
      <c r="E421" s="476" t="s">
        <v>188</v>
      </c>
      <c r="F421" s="340">
        <v>16</v>
      </c>
      <c r="G421" s="354" t="s">
        <v>4191</v>
      </c>
    </row>
    <row r="422" spans="1:7">
      <c r="A422" s="815"/>
      <c r="B422" s="814"/>
      <c r="C422" s="475" t="s">
        <v>502</v>
      </c>
      <c r="D422" s="475"/>
      <c r="E422" s="477" t="s">
        <v>503</v>
      </c>
      <c r="F422" s="340">
        <v>1</v>
      </c>
      <c r="G422" s="354" t="s">
        <v>4191</v>
      </c>
    </row>
    <row r="423" spans="1:7">
      <c r="A423" s="815"/>
      <c r="B423" s="814"/>
      <c r="C423" s="475" t="s">
        <v>504</v>
      </c>
      <c r="D423" s="475"/>
      <c r="E423" s="475" t="s">
        <v>155</v>
      </c>
      <c r="F423" s="340">
        <v>15</v>
      </c>
      <c r="G423" s="354" t="s">
        <v>4191</v>
      </c>
    </row>
    <row r="424" spans="1:7" ht="110.25">
      <c r="A424" s="473">
        <v>3</v>
      </c>
      <c r="B424" s="475" t="s">
        <v>4062</v>
      </c>
      <c r="C424" s="475" t="s">
        <v>4063</v>
      </c>
      <c r="D424" s="475"/>
      <c r="E424" s="475" t="s">
        <v>4064</v>
      </c>
      <c r="F424" s="340">
        <v>2500</v>
      </c>
      <c r="G424" s="354" t="s">
        <v>4420</v>
      </c>
    </row>
    <row r="425" spans="1:7" ht="31.5">
      <c r="A425" s="360" t="s">
        <v>4703</v>
      </c>
      <c r="B425" s="358" t="s">
        <v>226</v>
      </c>
      <c r="C425" s="370"/>
      <c r="D425" s="370"/>
      <c r="E425" s="370"/>
      <c r="F425" s="335">
        <f>SUM(F426:F495)</f>
        <v>420</v>
      </c>
      <c r="G425" s="336">
        <f>A494</f>
        <v>30</v>
      </c>
    </row>
    <row r="426" spans="1:7">
      <c r="A426" s="344">
        <v>1</v>
      </c>
      <c r="B426" s="478" t="s">
        <v>2163</v>
      </c>
      <c r="C426" s="467"/>
      <c r="D426" s="479"/>
      <c r="E426" s="479"/>
      <c r="F426" s="340"/>
      <c r="G426" s="341"/>
    </row>
    <row r="427" spans="1:7">
      <c r="A427" s="344"/>
      <c r="B427" s="345" t="s">
        <v>2164</v>
      </c>
      <c r="C427" s="467"/>
      <c r="D427" s="480"/>
      <c r="E427" s="479" t="s">
        <v>451</v>
      </c>
      <c r="F427" s="340" t="s">
        <v>4135</v>
      </c>
      <c r="G427" s="354" t="s">
        <v>4420</v>
      </c>
    </row>
    <row r="428" spans="1:7">
      <c r="A428" s="344">
        <v>2</v>
      </c>
      <c r="B428" s="478" t="s">
        <v>2166</v>
      </c>
      <c r="C428" s="467"/>
      <c r="D428" s="480"/>
      <c r="E428" s="479"/>
      <c r="F428" s="340"/>
      <c r="G428" s="341"/>
    </row>
    <row r="429" spans="1:7">
      <c r="A429" s="344"/>
      <c r="B429" s="345" t="s">
        <v>2165</v>
      </c>
      <c r="C429" s="467"/>
      <c r="D429" s="480"/>
      <c r="E429" s="479" t="s">
        <v>451</v>
      </c>
      <c r="F429" s="340" t="s">
        <v>4136</v>
      </c>
      <c r="G429" s="354" t="s">
        <v>4420</v>
      </c>
    </row>
    <row r="430" spans="1:7">
      <c r="A430" s="344">
        <v>3</v>
      </c>
      <c r="B430" s="478" t="s">
        <v>2167</v>
      </c>
      <c r="C430" s="467"/>
      <c r="D430" s="480"/>
      <c r="E430" s="479"/>
      <c r="F430" s="340"/>
      <c r="G430" s="443"/>
    </row>
    <row r="431" spans="1:7">
      <c r="A431" s="344"/>
      <c r="B431" s="345" t="s">
        <v>452</v>
      </c>
      <c r="C431" s="467"/>
      <c r="D431" s="480"/>
      <c r="E431" s="479" t="s">
        <v>451</v>
      </c>
      <c r="F431" s="340" t="s">
        <v>4137</v>
      </c>
      <c r="G431" s="354" t="s">
        <v>4420</v>
      </c>
    </row>
    <row r="432" spans="1:7" ht="31.5">
      <c r="A432" s="344"/>
      <c r="B432" s="345" t="s">
        <v>4065</v>
      </c>
      <c r="C432" s="345" t="s">
        <v>2168</v>
      </c>
      <c r="D432" s="480"/>
      <c r="E432" s="479" t="s">
        <v>3864</v>
      </c>
      <c r="F432" s="340">
        <v>35</v>
      </c>
      <c r="G432" s="354" t="s">
        <v>4420</v>
      </c>
    </row>
    <row r="433" spans="1:7">
      <c r="A433" s="344">
        <v>4</v>
      </c>
      <c r="B433" s="478" t="s">
        <v>4066</v>
      </c>
      <c r="C433" s="467"/>
      <c r="D433" s="480"/>
      <c r="E433" s="479"/>
      <c r="F433" s="340"/>
      <c r="G433" s="341"/>
    </row>
    <row r="434" spans="1:7">
      <c r="A434" s="344"/>
      <c r="B434" s="345" t="s">
        <v>452</v>
      </c>
      <c r="C434" s="467"/>
      <c r="D434" s="480"/>
      <c r="E434" s="479" t="s">
        <v>451</v>
      </c>
      <c r="F434" s="340" t="s">
        <v>4137</v>
      </c>
      <c r="G434" s="341" t="s">
        <v>4191</v>
      </c>
    </row>
    <row r="435" spans="1:7" ht="31.5">
      <c r="A435" s="344"/>
      <c r="B435" s="345" t="s">
        <v>4068</v>
      </c>
      <c r="C435" s="345" t="s">
        <v>2172</v>
      </c>
      <c r="D435" s="480"/>
      <c r="E435" s="345" t="s">
        <v>2173</v>
      </c>
      <c r="F435" s="340" t="s">
        <v>4138</v>
      </c>
      <c r="G435" s="341" t="s">
        <v>4191</v>
      </c>
    </row>
    <row r="436" spans="1:7" ht="47.25">
      <c r="A436" s="344"/>
      <c r="B436" s="345" t="s">
        <v>4067</v>
      </c>
      <c r="C436" s="345" t="s">
        <v>2170</v>
      </c>
      <c r="D436" s="480"/>
      <c r="E436" s="345" t="s">
        <v>2171</v>
      </c>
      <c r="F436" s="340">
        <v>60</v>
      </c>
      <c r="G436" s="354" t="s">
        <v>4420</v>
      </c>
    </row>
    <row r="437" spans="1:7">
      <c r="A437" s="344">
        <v>5</v>
      </c>
      <c r="B437" s="478" t="s">
        <v>414</v>
      </c>
      <c r="C437" s="467"/>
      <c r="D437" s="479"/>
      <c r="E437" s="479"/>
      <c r="F437" s="340"/>
      <c r="G437" s="341"/>
    </row>
    <row r="438" spans="1:7">
      <c r="A438" s="344"/>
      <c r="B438" s="345" t="s">
        <v>4386</v>
      </c>
      <c r="C438" s="467"/>
      <c r="D438" s="479"/>
      <c r="E438" s="479" t="s">
        <v>451</v>
      </c>
      <c r="F438" s="340" t="s">
        <v>4136</v>
      </c>
      <c r="G438" s="341" t="s">
        <v>4191</v>
      </c>
    </row>
    <row r="439" spans="1:7" ht="31.5">
      <c r="A439" s="344">
        <v>6</v>
      </c>
      <c r="B439" s="478" t="s">
        <v>4069</v>
      </c>
      <c r="C439" s="467"/>
      <c r="D439" s="479"/>
      <c r="E439" s="479"/>
      <c r="F439" s="340"/>
      <c r="G439" s="341"/>
    </row>
    <row r="440" spans="1:7">
      <c r="A440" s="344"/>
      <c r="B440" s="345" t="s">
        <v>2174</v>
      </c>
      <c r="C440" s="467"/>
      <c r="D440" s="479"/>
      <c r="E440" s="479" t="s">
        <v>451</v>
      </c>
      <c r="F440" s="340" t="s">
        <v>4136</v>
      </c>
      <c r="G440" s="341" t="s">
        <v>4191</v>
      </c>
    </row>
    <row r="441" spans="1:7" ht="31.5">
      <c r="A441" s="344">
        <v>7</v>
      </c>
      <c r="B441" s="478" t="s">
        <v>4070</v>
      </c>
      <c r="C441" s="467"/>
      <c r="D441" s="479"/>
      <c r="E441" s="479"/>
      <c r="F441" s="340"/>
      <c r="G441" s="341"/>
    </row>
    <row r="442" spans="1:7">
      <c r="A442" s="344"/>
      <c r="B442" s="345" t="s">
        <v>455</v>
      </c>
      <c r="C442" s="467"/>
      <c r="D442" s="479"/>
      <c r="E442" s="479" t="s">
        <v>451</v>
      </c>
      <c r="F442" s="340" t="s">
        <v>4136</v>
      </c>
      <c r="G442" s="341" t="s">
        <v>4191</v>
      </c>
    </row>
    <row r="443" spans="1:7" ht="31.5">
      <c r="A443" s="344">
        <v>8</v>
      </c>
      <c r="B443" s="478" t="s">
        <v>2175</v>
      </c>
      <c r="C443" s="467"/>
      <c r="D443" s="479"/>
      <c r="E443" s="479"/>
      <c r="F443" s="340"/>
      <c r="G443" s="341"/>
    </row>
    <row r="444" spans="1:7">
      <c r="A444" s="344"/>
      <c r="B444" s="345" t="s">
        <v>455</v>
      </c>
      <c r="C444" s="467"/>
      <c r="D444" s="479"/>
      <c r="E444" s="479" t="s">
        <v>451</v>
      </c>
      <c r="F444" s="340" t="s">
        <v>4136</v>
      </c>
      <c r="G444" s="341" t="s">
        <v>4191</v>
      </c>
    </row>
    <row r="445" spans="1:7" ht="31.5">
      <c r="A445" s="344">
        <v>9</v>
      </c>
      <c r="B445" s="478" t="s">
        <v>2698</v>
      </c>
      <c r="C445" s="467"/>
      <c r="D445" s="479"/>
      <c r="E445" s="479"/>
      <c r="F445" s="340"/>
      <c r="G445" s="341"/>
    </row>
    <row r="446" spans="1:7" ht="78.75">
      <c r="A446" s="344"/>
      <c r="B446" s="345" t="s">
        <v>4071</v>
      </c>
      <c r="C446" s="345" t="s">
        <v>2699</v>
      </c>
      <c r="D446" s="479"/>
      <c r="E446" s="479" t="s">
        <v>198</v>
      </c>
      <c r="F446" s="340" t="s">
        <v>4131</v>
      </c>
      <c r="G446" s="354" t="s">
        <v>4420</v>
      </c>
    </row>
    <row r="447" spans="1:7" ht="31.5">
      <c r="A447" s="344">
        <v>10</v>
      </c>
      <c r="B447" s="478" t="s">
        <v>2709</v>
      </c>
      <c r="C447" s="345"/>
      <c r="D447" s="479"/>
      <c r="E447" s="479"/>
      <c r="F447" s="340"/>
      <c r="G447" s="341"/>
    </row>
    <row r="448" spans="1:7">
      <c r="A448" s="344"/>
      <c r="B448" s="345" t="s">
        <v>2176</v>
      </c>
      <c r="C448" s="345"/>
      <c r="D448" s="479"/>
      <c r="E448" s="479" t="s">
        <v>451</v>
      </c>
      <c r="F448" s="340" t="s">
        <v>4136</v>
      </c>
      <c r="G448" s="354" t="s">
        <v>4191</v>
      </c>
    </row>
    <row r="449" spans="1:7" ht="31.5">
      <c r="A449" s="344">
        <v>11</v>
      </c>
      <c r="B449" s="478" t="s">
        <v>2710</v>
      </c>
      <c r="C449" s="345"/>
      <c r="D449" s="479"/>
      <c r="E449" s="479"/>
      <c r="F449" s="340"/>
      <c r="G449" s="354"/>
    </row>
    <row r="450" spans="1:7">
      <c r="A450" s="344"/>
      <c r="B450" s="345" t="s">
        <v>2176</v>
      </c>
      <c r="C450" s="345"/>
      <c r="D450" s="479"/>
      <c r="E450" s="479" t="s">
        <v>451</v>
      </c>
      <c r="F450" s="340" t="s">
        <v>4136</v>
      </c>
      <c r="G450" s="354" t="s">
        <v>4191</v>
      </c>
    </row>
    <row r="451" spans="1:7" ht="31.5">
      <c r="A451" s="344"/>
      <c r="B451" s="345" t="s">
        <v>4073</v>
      </c>
      <c r="C451" s="345" t="s">
        <v>2177</v>
      </c>
      <c r="D451" s="479"/>
      <c r="E451" s="345" t="s">
        <v>2712</v>
      </c>
      <c r="F451" s="340">
        <v>30</v>
      </c>
      <c r="G451" s="354" t="s">
        <v>4191</v>
      </c>
    </row>
    <row r="452" spans="1:7" ht="31.5">
      <c r="A452" s="344"/>
      <c r="B452" s="345" t="s">
        <v>4072</v>
      </c>
      <c r="C452" s="345" t="s">
        <v>2700</v>
      </c>
      <c r="D452" s="479"/>
      <c r="E452" s="479" t="s">
        <v>209</v>
      </c>
      <c r="F452" s="340">
        <v>35</v>
      </c>
      <c r="G452" s="354" t="s">
        <v>4420</v>
      </c>
    </row>
    <row r="453" spans="1:7" ht="31.5">
      <c r="A453" s="344">
        <v>12</v>
      </c>
      <c r="B453" s="478" t="s">
        <v>2530</v>
      </c>
      <c r="C453" s="467"/>
      <c r="D453" s="479"/>
      <c r="E453" s="479"/>
      <c r="F453" s="340"/>
      <c r="G453" s="354"/>
    </row>
    <row r="454" spans="1:7">
      <c r="A454" s="344"/>
      <c r="B454" s="345" t="s">
        <v>2176</v>
      </c>
      <c r="C454" s="467"/>
      <c r="D454" s="479"/>
      <c r="E454" s="479" t="s">
        <v>451</v>
      </c>
      <c r="F454" s="340" t="s">
        <v>4136</v>
      </c>
      <c r="G454" s="354" t="s">
        <v>4191</v>
      </c>
    </row>
    <row r="455" spans="1:7" ht="31.5">
      <c r="A455" s="344">
        <v>13</v>
      </c>
      <c r="B455" s="478" t="s">
        <v>2546</v>
      </c>
      <c r="C455" s="467"/>
      <c r="D455" s="479"/>
      <c r="E455" s="479"/>
      <c r="F455" s="340"/>
      <c r="G455" s="354"/>
    </row>
    <row r="456" spans="1:7">
      <c r="A456" s="344"/>
      <c r="B456" s="345" t="s">
        <v>2176</v>
      </c>
      <c r="C456" s="467"/>
      <c r="D456" s="479"/>
      <c r="E456" s="479" t="s">
        <v>451</v>
      </c>
      <c r="F456" s="340" t="s">
        <v>4136</v>
      </c>
      <c r="G456" s="354" t="s">
        <v>4191</v>
      </c>
    </row>
    <row r="457" spans="1:7" ht="31.5">
      <c r="A457" s="344">
        <v>14</v>
      </c>
      <c r="B457" s="478" t="s">
        <v>4074</v>
      </c>
      <c r="C457" s="467"/>
      <c r="D457" s="479"/>
      <c r="E457" s="479"/>
      <c r="F457" s="340"/>
      <c r="G457" s="354"/>
    </row>
    <row r="458" spans="1:7">
      <c r="A458" s="344"/>
      <c r="B458" s="345" t="s">
        <v>2176</v>
      </c>
      <c r="C458" s="467"/>
      <c r="D458" s="479"/>
      <c r="E458" s="479" t="s">
        <v>451</v>
      </c>
      <c r="F458" s="340" t="s">
        <v>4136</v>
      </c>
      <c r="G458" s="354" t="s">
        <v>4191</v>
      </c>
    </row>
    <row r="459" spans="1:7" ht="31.5">
      <c r="A459" s="344"/>
      <c r="B459" s="345" t="s">
        <v>4075</v>
      </c>
      <c r="C459" s="345" t="s">
        <v>2700</v>
      </c>
      <c r="D459" s="479"/>
      <c r="E459" s="479" t="s">
        <v>209</v>
      </c>
      <c r="F459" s="340" t="s">
        <v>4139</v>
      </c>
      <c r="G459" s="354" t="s">
        <v>4420</v>
      </c>
    </row>
    <row r="460" spans="1:7" ht="31.5">
      <c r="A460" s="344">
        <v>15</v>
      </c>
      <c r="B460" s="478" t="s">
        <v>4076</v>
      </c>
      <c r="C460" s="467"/>
      <c r="D460" s="479"/>
      <c r="E460" s="479"/>
      <c r="F460" s="340"/>
      <c r="G460" s="354"/>
    </row>
    <row r="461" spans="1:7">
      <c r="A461" s="344"/>
      <c r="B461" s="345" t="s">
        <v>2176</v>
      </c>
      <c r="C461" s="467"/>
      <c r="D461" s="479"/>
      <c r="E461" s="479" t="s">
        <v>451</v>
      </c>
      <c r="F461" s="340" t="s">
        <v>4136</v>
      </c>
      <c r="G461" s="354" t="s">
        <v>4191</v>
      </c>
    </row>
    <row r="462" spans="1:7" ht="31.5">
      <c r="A462" s="344">
        <v>16</v>
      </c>
      <c r="B462" s="478" t="s">
        <v>4077</v>
      </c>
      <c r="C462" s="467"/>
      <c r="D462" s="479"/>
      <c r="E462" s="479"/>
      <c r="F462" s="340"/>
      <c r="G462" s="354"/>
    </row>
    <row r="463" spans="1:7">
      <c r="A463" s="344"/>
      <c r="B463" s="345" t="s">
        <v>2176</v>
      </c>
      <c r="C463" s="467"/>
      <c r="D463" s="479"/>
      <c r="E463" s="479" t="s">
        <v>451</v>
      </c>
      <c r="F463" s="340" t="s">
        <v>4136</v>
      </c>
      <c r="G463" s="354" t="s">
        <v>4191</v>
      </c>
    </row>
    <row r="464" spans="1:7" ht="31.5">
      <c r="A464" s="344">
        <v>17</v>
      </c>
      <c r="B464" s="478" t="s">
        <v>4078</v>
      </c>
      <c r="C464" s="467"/>
      <c r="D464" s="479"/>
      <c r="E464" s="479"/>
      <c r="F464" s="340"/>
      <c r="G464" s="354"/>
    </row>
    <row r="465" spans="1:7">
      <c r="A465" s="344"/>
      <c r="B465" s="345" t="s">
        <v>2176</v>
      </c>
      <c r="C465" s="467"/>
      <c r="D465" s="479"/>
      <c r="E465" s="479" t="s">
        <v>451</v>
      </c>
      <c r="F465" s="340" t="s">
        <v>4136</v>
      </c>
      <c r="G465" s="354" t="s">
        <v>4191</v>
      </c>
    </row>
    <row r="466" spans="1:7" ht="31.5">
      <c r="A466" s="344">
        <v>18</v>
      </c>
      <c r="B466" s="478" t="s">
        <v>4079</v>
      </c>
      <c r="C466" s="467"/>
      <c r="D466" s="479"/>
      <c r="E466" s="479"/>
      <c r="F466" s="340"/>
      <c r="G466" s="341"/>
    </row>
    <row r="467" spans="1:7">
      <c r="A467" s="344"/>
      <c r="B467" s="345" t="s">
        <v>2176</v>
      </c>
      <c r="C467" s="467"/>
      <c r="D467" s="479"/>
      <c r="E467" s="479" t="s">
        <v>451</v>
      </c>
      <c r="F467" s="340" t="s">
        <v>4136</v>
      </c>
      <c r="G467" s="354" t="s">
        <v>4191</v>
      </c>
    </row>
    <row r="468" spans="1:7" ht="31.5">
      <c r="A468" s="344">
        <v>19</v>
      </c>
      <c r="B468" s="478" t="s">
        <v>4080</v>
      </c>
      <c r="C468" s="467"/>
      <c r="D468" s="479"/>
      <c r="E468" s="479"/>
      <c r="F468" s="340"/>
      <c r="G468" s="354"/>
    </row>
    <row r="469" spans="1:7">
      <c r="A469" s="344"/>
      <c r="B469" s="345" t="s">
        <v>2176</v>
      </c>
      <c r="C469" s="467"/>
      <c r="D469" s="479"/>
      <c r="E469" s="479" t="s">
        <v>451</v>
      </c>
      <c r="F469" s="340" t="s">
        <v>4136</v>
      </c>
      <c r="G469" s="354" t="s">
        <v>4191</v>
      </c>
    </row>
    <row r="470" spans="1:7" ht="31.5">
      <c r="A470" s="344">
        <v>20</v>
      </c>
      <c r="B470" s="478" t="s">
        <v>4081</v>
      </c>
      <c r="C470" s="467"/>
      <c r="D470" s="479"/>
      <c r="E470" s="479"/>
      <c r="F470" s="340"/>
      <c r="G470" s="354"/>
    </row>
    <row r="471" spans="1:7">
      <c r="A471" s="344"/>
      <c r="B471" s="345" t="s">
        <v>2176</v>
      </c>
      <c r="C471" s="467"/>
      <c r="D471" s="479"/>
      <c r="E471" s="479" t="s">
        <v>451</v>
      </c>
      <c r="F471" s="340" t="s">
        <v>4137</v>
      </c>
      <c r="G471" s="354" t="s">
        <v>4191</v>
      </c>
    </row>
    <row r="472" spans="1:7" ht="31.5">
      <c r="A472" s="344">
        <v>21</v>
      </c>
      <c r="B472" s="481" t="s">
        <v>4082</v>
      </c>
      <c r="C472" s="467"/>
      <c r="D472" s="479"/>
      <c r="E472" s="479"/>
      <c r="F472" s="340"/>
      <c r="G472" s="354"/>
    </row>
    <row r="473" spans="1:7">
      <c r="A473" s="344"/>
      <c r="B473" s="345" t="s">
        <v>2176</v>
      </c>
      <c r="C473" s="467"/>
      <c r="D473" s="479"/>
      <c r="E473" s="479" t="s">
        <v>451</v>
      </c>
      <c r="F473" s="340" t="s">
        <v>4136</v>
      </c>
      <c r="G473" s="354" t="s">
        <v>4191</v>
      </c>
    </row>
    <row r="474" spans="1:7" ht="31.5">
      <c r="A474" s="344">
        <v>22</v>
      </c>
      <c r="B474" s="478" t="s">
        <v>4083</v>
      </c>
      <c r="C474" s="467"/>
      <c r="D474" s="479"/>
      <c r="E474" s="479"/>
      <c r="F474" s="340"/>
      <c r="G474" s="354"/>
    </row>
    <row r="475" spans="1:7">
      <c r="A475" s="344"/>
      <c r="B475" s="345" t="s">
        <v>2176</v>
      </c>
      <c r="C475" s="467"/>
      <c r="D475" s="479"/>
      <c r="E475" s="479" t="s">
        <v>451</v>
      </c>
      <c r="F475" s="340" t="s">
        <v>4136</v>
      </c>
      <c r="G475" s="354" t="s">
        <v>4191</v>
      </c>
    </row>
    <row r="476" spans="1:7" ht="31.5">
      <c r="A476" s="344">
        <v>23</v>
      </c>
      <c r="B476" s="478" t="s">
        <v>4084</v>
      </c>
      <c r="C476" s="467"/>
      <c r="D476" s="479"/>
      <c r="E476" s="479"/>
      <c r="F476" s="340"/>
      <c r="G476" s="354"/>
    </row>
    <row r="477" spans="1:7">
      <c r="A477" s="344"/>
      <c r="B477" s="345" t="s">
        <v>2176</v>
      </c>
      <c r="C477" s="467"/>
      <c r="D477" s="479"/>
      <c r="E477" s="479" t="s">
        <v>451</v>
      </c>
      <c r="F477" s="340" t="s">
        <v>4136</v>
      </c>
      <c r="G477" s="354" t="s">
        <v>4191</v>
      </c>
    </row>
    <row r="478" spans="1:7" ht="31.5">
      <c r="A478" s="344">
        <v>24</v>
      </c>
      <c r="B478" s="478" t="s">
        <v>4085</v>
      </c>
      <c r="C478" s="467"/>
      <c r="D478" s="479"/>
      <c r="E478" s="479"/>
      <c r="F478" s="340"/>
      <c r="G478" s="354"/>
    </row>
    <row r="479" spans="1:7">
      <c r="A479" s="344"/>
      <c r="B479" s="345" t="s">
        <v>2176</v>
      </c>
      <c r="C479" s="467"/>
      <c r="D479" s="479"/>
      <c r="E479" s="479" t="s">
        <v>451</v>
      </c>
      <c r="F479" s="340" t="s">
        <v>4136</v>
      </c>
      <c r="G479" s="354" t="s">
        <v>4191</v>
      </c>
    </row>
    <row r="480" spans="1:7" ht="31.5">
      <c r="A480" s="344">
        <v>25</v>
      </c>
      <c r="B480" s="478" t="s">
        <v>4086</v>
      </c>
      <c r="C480" s="467"/>
      <c r="D480" s="479"/>
      <c r="E480" s="479"/>
      <c r="F480" s="340"/>
      <c r="G480" s="354"/>
    </row>
    <row r="481" spans="1:7">
      <c r="A481" s="344"/>
      <c r="B481" s="345" t="s">
        <v>2176</v>
      </c>
      <c r="C481" s="467"/>
      <c r="D481" s="479"/>
      <c r="E481" s="479" t="s">
        <v>451</v>
      </c>
      <c r="F481" s="340" t="s">
        <v>4136</v>
      </c>
      <c r="G481" s="354" t="s">
        <v>4191</v>
      </c>
    </row>
    <row r="482" spans="1:7">
      <c r="A482" s="344">
        <v>26</v>
      </c>
      <c r="B482" s="478" t="s">
        <v>2701</v>
      </c>
      <c r="C482" s="467"/>
      <c r="D482" s="479"/>
      <c r="E482" s="479"/>
      <c r="F482" s="340"/>
      <c r="G482" s="354"/>
    </row>
    <row r="483" spans="1:7">
      <c r="A483" s="344"/>
      <c r="B483" s="345" t="s">
        <v>2176</v>
      </c>
      <c r="C483" s="345"/>
      <c r="D483" s="479"/>
      <c r="E483" s="479" t="s">
        <v>451</v>
      </c>
      <c r="F483" s="340" t="s">
        <v>4136</v>
      </c>
      <c r="G483" s="354" t="s">
        <v>4420</v>
      </c>
    </row>
    <row r="484" spans="1:7" ht="47.25">
      <c r="A484" s="344"/>
      <c r="B484" s="345" t="s">
        <v>4087</v>
      </c>
      <c r="C484" s="370" t="s">
        <v>2702</v>
      </c>
      <c r="D484" s="479"/>
      <c r="E484" s="479" t="s">
        <v>209</v>
      </c>
      <c r="F484" s="340">
        <v>35</v>
      </c>
      <c r="G484" s="354" t="s">
        <v>4420</v>
      </c>
    </row>
    <row r="485" spans="1:7">
      <c r="A485" s="344">
        <v>27</v>
      </c>
      <c r="B485" s="478" t="s">
        <v>454</v>
      </c>
      <c r="C485" s="345"/>
      <c r="D485" s="479"/>
      <c r="E485" s="479"/>
      <c r="F485" s="340"/>
      <c r="G485" s="354"/>
    </row>
    <row r="486" spans="1:7" ht="31.5">
      <c r="A486" s="344"/>
      <c r="B486" s="345" t="s">
        <v>4088</v>
      </c>
      <c r="C486" s="370" t="s">
        <v>2178</v>
      </c>
      <c r="D486" s="479"/>
      <c r="E486" s="479" t="s">
        <v>209</v>
      </c>
      <c r="F486" s="340">
        <v>10</v>
      </c>
      <c r="G486" s="354" t="s">
        <v>4191</v>
      </c>
    </row>
    <row r="487" spans="1:7">
      <c r="A487" s="344">
        <v>28</v>
      </c>
      <c r="B487" s="478" t="s">
        <v>293</v>
      </c>
      <c r="C487" s="345"/>
      <c r="D487" s="479"/>
      <c r="E487" s="479"/>
      <c r="F487" s="340"/>
      <c r="G487" s="354"/>
    </row>
    <row r="488" spans="1:7">
      <c r="A488" s="344"/>
      <c r="B488" s="345" t="s">
        <v>455</v>
      </c>
      <c r="C488" s="370" t="s">
        <v>456</v>
      </c>
      <c r="D488" s="479"/>
      <c r="E488" s="479" t="s">
        <v>209</v>
      </c>
      <c r="F488" s="340">
        <v>30</v>
      </c>
      <c r="G488" s="354" t="s">
        <v>4191</v>
      </c>
    </row>
    <row r="489" spans="1:7">
      <c r="A489" s="344">
        <v>29</v>
      </c>
      <c r="B489" s="478" t="s">
        <v>457</v>
      </c>
      <c r="C489" s="345"/>
      <c r="D489" s="482"/>
      <c r="E489" s="483"/>
      <c r="F489" s="340"/>
      <c r="G489" s="341"/>
    </row>
    <row r="490" spans="1:7" ht="94.5">
      <c r="A490" s="344"/>
      <c r="B490" s="345" t="s">
        <v>4091</v>
      </c>
      <c r="C490" s="345" t="s">
        <v>458</v>
      </c>
      <c r="D490" s="479"/>
      <c r="E490" s="479" t="s">
        <v>459</v>
      </c>
      <c r="F490" s="340">
        <v>110</v>
      </c>
      <c r="G490" s="341" t="s">
        <v>4191</v>
      </c>
    </row>
    <row r="491" spans="1:7" ht="31.5">
      <c r="A491" s="344"/>
      <c r="B491" s="345" t="s">
        <v>4092</v>
      </c>
      <c r="C491" s="345" t="s">
        <v>460</v>
      </c>
      <c r="D491" s="482"/>
      <c r="E491" s="483" t="s">
        <v>461</v>
      </c>
      <c r="F491" s="340" t="s">
        <v>256</v>
      </c>
      <c r="G491" s="341" t="s">
        <v>4191</v>
      </c>
    </row>
    <row r="492" spans="1:7" ht="47.25">
      <c r="A492" s="344"/>
      <c r="B492" s="345" t="s">
        <v>4089</v>
      </c>
      <c r="C492" s="345" t="s">
        <v>2179</v>
      </c>
      <c r="D492" s="482"/>
      <c r="E492" s="345" t="s">
        <v>4090</v>
      </c>
      <c r="F492" s="340">
        <v>60</v>
      </c>
      <c r="G492" s="354" t="s">
        <v>4420</v>
      </c>
    </row>
    <row r="493" spans="1:7">
      <c r="A493" s="344"/>
      <c r="B493" s="345" t="s">
        <v>4093</v>
      </c>
      <c r="C493" s="345" t="s">
        <v>462</v>
      </c>
      <c r="D493" s="482"/>
      <c r="E493" s="483" t="s">
        <v>209</v>
      </c>
      <c r="F493" s="340">
        <v>15</v>
      </c>
      <c r="G493" s="354" t="s">
        <v>4420</v>
      </c>
    </row>
    <row r="494" spans="1:7" ht="31.5">
      <c r="A494" s="344">
        <v>30</v>
      </c>
      <c r="B494" s="478" t="s">
        <v>2180</v>
      </c>
      <c r="C494" s="345"/>
      <c r="D494" s="482"/>
      <c r="E494" s="482"/>
      <c r="F494" s="340"/>
      <c r="G494" s="341"/>
    </row>
    <row r="495" spans="1:7">
      <c r="A495" s="344"/>
      <c r="B495" s="345" t="s">
        <v>455</v>
      </c>
      <c r="C495" s="467"/>
      <c r="D495" s="479"/>
      <c r="E495" s="479" t="s">
        <v>451</v>
      </c>
      <c r="F495" s="340" t="s">
        <v>4136</v>
      </c>
      <c r="G495" s="354" t="s">
        <v>4420</v>
      </c>
    </row>
    <row r="496" spans="1:7">
      <c r="A496" s="324" t="s">
        <v>285</v>
      </c>
      <c r="B496" s="325" t="s">
        <v>67</v>
      </c>
      <c r="C496" s="331"/>
      <c r="D496" s="331"/>
      <c r="E496" s="331"/>
      <c r="F496" s="335">
        <f>F497+F499</f>
        <v>3600</v>
      </c>
      <c r="G496" s="330">
        <f>G497+G499</f>
        <v>3</v>
      </c>
    </row>
    <row r="497" spans="1:7">
      <c r="A497" s="436" t="s">
        <v>4704</v>
      </c>
      <c r="B497" s="325" t="s">
        <v>231</v>
      </c>
      <c r="C497" s="331"/>
      <c r="D497" s="331"/>
      <c r="E497" s="331"/>
      <c r="F497" s="335">
        <f>F498</f>
        <v>1000</v>
      </c>
      <c r="G497" s="336">
        <f>A498</f>
        <v>1</v>
      </c>
    </row>
    <row r="498" spans="1:7" ht="31.5">
      <c r="A498" s="337">
        <v>1</v>
      </c>
      <c r="B498" s="338" t="s">
        <v>3846</v>
      </c>
      <c r="C498" s="339" t="s">
        <v>4698</v>
      </c>
      <c r="D498" s="339" t="s">
        <v>3847</v>
      </c>
      <c r="E498" s="339" t="s">
        <v>3848</v>
      </c>
      <c r="F498" s="340">
        <v>1000</v>
      </c>
      <c r="G498" s="341" t="s">
        <v>4191</v>
      </c>
    </row>
    <row r="499" spans="1:7">
      <c r="A499" s="436" t="s">
        <v>4705</v>
      </c>
      <c r="B499" s="357" t="s">
        <v>210</v>
      </c>
      <c r="C499" s="353"/>
      <c r="D499" s="353"/>
      <c r="E499" s="353"/>
      <c r="F499" s="435">
        <f>SUM(F500:F501)</f>
        <v>2600</v>
      </c>
      <c r="G499" s="318">
        <f>A501</f>
        <v>2</v>
      </c>
    </row>
    <row r="500" spans="1:7" ht="31.5">
      <c r="A500" s="337">
        <v>1</v>
      </c>
      <c r="B500" s="345" t="s">
        <v>242</v>
      </c>
      <c r="C500" s="345" t="s">
        <v>3875</v>
      </c>
      <c r="D500" s="12" t="s">
        <v>3876</v>
      </c>
      <c r="E500" s="345" t="s">
        <v>3877</v>
      </c>
      <c r="F500" s="484">
        <v>2500</v>
      </c>
      <c r="G500" s="341" t="s">
        <v>4191</v>
      </c>
    </row>
    <row r="501" spans="1:7" ht="63">
      <c r="A501" s="337">
        <v>2</v>
      </c>
      <c r="B501" s="345" t="s">
        <v>3878</v>
      </c>
      <c r="C501" s="345" t="s">
        <v>3879</v>
      </c>
      <c r="D501" s="12"/>
      <c r="E501" s="345" t="s">
        <v>290</v>
      </c>
      <c r="F501" s="346">
        <v>100</v>
      </c>
      <c r="G501" s="341" t="s">
        <v>4191</v>
      </c>
    </row>
    <row r="502" spans="1:7">
      <c r="A502" s="324" t="s">
        <v>31</v>
      </c>
      <c r="B502" s="325" t="s">
        <v>2933</v>
      </c>
      <c r="C502" s="325"/>
      <c r="D502" s="325"/>
      <c r="E502" s="325"/>
      <c r="F502" s="485">
        <f>F503</f>
        <v>1723.9</v>
      </c>
      <c r="G502" s="486">
        <f>G503</f>
        <v>2</v>
      </c>
    </row>
    <row r="503" spans="1:7">
      <c r="A503" s="324" t="s">
        <v>229</v>
      </c>
      <c r="B503" s="325" t="s">
        <v>214</v>
      </c>
      <c r="C503" s="325"/>
      <c r="D503" s="325"/>
      <c r="E503" s="325"/>
      <c r="F503" s="485">
        <f>SUM(F505:F507)</f>
        <v>1723.9</v>
      </c>
      <c r="G503" s="486">
        <f>G504+G506</f>
        <v>2</v>
      </c>
    </row>
    <row r="504" spans="1:7" ht="31.5">
      <c r="A504" s="318" t="s">
        <v>4707</v>
      </c>
      <c r="B504" s="357" t="s">
        <v>4094</v>
      </c>
      <c r="C504" s="357"/>
      <c r="D504" s="357"/>
      <c r="E504" s="357"/>
      <c r="F504" s="487"/>
      <c r="G504" s="318">
        <f>A505</f>
        <v>1</v>
      </c>
    </row>
    <row r="505" spans="1:7" ht="31.5">
      <c r="A505" s="352">
        <v>1</v>
      </c>
      <c r="B505" s="488" t="s">
        <v>4833</v>
      </c>
      <c r="C505" s="370" t="s">
        <v>4095</v>
      </c>
      <c r="D505" s="370"/>
      <c r="E505" s="370" t="s">
        <v>4096</v>
      </c>
      <c r="F505" s="377">
        <v>1500</v>
      </c>
      <c r="G505" s="352" t="s">
        <v>4420</v>
      </c>
    </row>
    <row r="506" spans="1:7" ht="31.5">
      <c r="A506" s="318" t="s">
        <v>4708</v>
      </c>
      <c r="B506" s="357" t="s">
        <v>4097</v>
      </c>
      <c r="C506" s="370"/>
      <c r="D506" s="370"/>
      <c r="E506" s="370"/>
      <c r="F506" s="438"/>
      <c r="G506" s="318">
        <f>A507</f>
        <v>1</v>
      </c>
    </row>
    <row r="507" spans="1:7" ht="94.5">
      <c r="A507" s="352">
        <v>1</v>
      </c>
      <c r="B507" s="370" t="s">
        <v>4098</v>
      </c>
      <c r="C507" s="370" t="s">
        <v>2184</v>
      </c>
      <c r="D507" s="370"/>
      <c r="E507" s="370" t="s">
        <v>2185</v>
      </c>
      <c r="F507" s="489">
        <v>223.9</v>
      </c>
      <c r="G507" s="352" t="s">
        <v>4420</v>
      </c>
    </row>
    <row r="508" spans="1:7">
      <c r="A508" s="324" t="s">
        <v>239</v>
      </c>
      <c r="B508" s="325" t="s">
        <v>27</v>
      </c>
      <c r="C508" s="325"/>
      <c r="D508" s="325"/>
      <c r="E508" s="353"/>
      <c r="F508" s="335"/>
      <c r="G508" s="330">
        <f>G509+G532+G535+G542+G544+G559+G561+G570+G581+G692</f>
        <v>249</v>
      </c>
    </row>
    <row r="509" spans="1:7">
      <c r="A509" s="324" t="s">
        <v>241</v>
      </c>
      <c r="B509" s="325" t="s">
        <v>108</v>
      </c>
      <c r="C509" s="331"/>
      <c r="D509" s="331"/>
      <c r="E509" s="353"/>
      <c r="F509" s="335">
        <f>SUM(F511:F531)</f>
        <v>186000</v>
      </c>
      <c r="G509" s="336">
        <f>A526+A531</f>
        <v>20</v>
      </c>
    </row>
    <row r="510" spans="1:7">
      <c r="A510" s="324"/>
      <c r="B510" s="490" t="s">
        <v>4228</v>
      </c>
      <c r="C510" s="331"/>
      <c r="D510" s="331"/>
      <c r="E510" s="353"/>
      <c r="F510" s="335"/>
      <c r="G510" s="336"/>
    </row>
    <row r="511" spans="1:7">
      <c r="A511" s="337">
        <v>1</v>
      </c>
      <c r="B511" s="338" t="s">
        <v>4202</v>
      </c>
      <c r="C511" s="339" t="s">
        <v>4203</v>
      </c>
      <c r="D511" s="339" t="s">
        <v>133</v>
      </c>
      <c r="E511" s="353" t="s">
        <v>134</v>
      </c>
      <c r="F511" s="340"/>
      <c r="G511" s="341" t="s">
        <v>4200</v>
      </c>
    </row>
    <row r="512" spans="1:7">
      <c r="A512" s="337">
        <v>2</v>
      </c>
      <c r="B512" s="338" t="s">
        <v>4204</v>
      </c>
      <c r="C512" s="339" t="s">
        <v>4205</v>
      </c>
      <c r="D512" s="339" t="s">
        <v>133</v>
      </c>
      <c r="E512" s="353" t="s">
        <v>134</v>
      </c>
      <c r="F512" s="340">
        <v>3000</v>
      </c>
      <c r="G512" s="341" t="s">
        <v>4200</v>
      </c>
    </row>
    <row r="513" spans="1:7">
      <c r="A513" s="337">
        <v>3</v>
      </c>
      <c r="B513" s="338" t="s">
        <v>4206</v>
      </c>
      <c r="C513" s="364" t="s">
        <v>4217</v>
      </c>
      <c r="D513" s="339" t="s">
        <v>133</v>
      </c>
      <c r="E513" s="353" t="s">
        <v>134</v>
      </c>
      <c r="F513" s="340"/>
      <c r="G513" s="341" t="s">
        <v>4200</v>
      </c>
    </row>
    <row r="514" spans="1:7">
      <c r="A514" s="337">
        <v>4</v>
      </c>
      <c r="B514" s="338" t="s">
        <v>4207</v>
      </c>
      <c r="C514" s="339" t="s">
        <v>4205</v>
      </c>
      <c r="D514" s="339" t="s">
        <v>133</v>
      </c>
      <c r="E514" s="353" t="s">
        <v>134</v>
      </c>
      <c r="F514" s="340">
        <v>7000</v>
      </c>
      <c r="G514" s="341" t="s">
        <v>4200</v>
      </c>
    </row>
    <row r="515" spans="1:7">
      <c r="A515" s="337">
        <v>5</v>
      </c>
      <c r="B515" s="338" t="s">
        <v>4208</v>
      </c>
      <c r="C515" s="339" t="s">
        <v>4205</v>
      </c>
      <c r="D515" s="339" t="s">
        <v>133</v>
      </c>
      <c r="E515" s="353" t="s">
        <v>134</v>
      </c>
      <c r="F515" s="340">
        <v>7000</v>
      </c>
      <c r="G515" s="341" t="s">
        <v>4200</v>
      </c>
    </row>
    <row r="516" spans="1:7">
      <c r="A516" s="337">
        <v>6</v>
      </c>
      <c r="B516" s="338" t="s">
        <v>4209</v>
      </c>
      <c r="C516" s="339" t="s">
        <v>4210</v>
      </c>
      <c r="D516" s="339" t="s">
        <v>133</v>
      </c>
      <c r="E516" s="353" t="s">
        <v>134</v>
      </c>
      <c r="F516" s="340">
        <v>10000</v>
      </c>
      <c r="G516" s="341" t="s">
        <v>4200</v>
      </c>
    </row>
    <row r="517" spans="1:7">
      <c r="A517" s="337">
        <v>7</v>
      </c>
      <c r="B517" s="338" t="s">
        <v>4213</v>
      </c>
      <c r="C517" s="339" t="s">
        <v>4214</v>
      </c>
      <c r="D517" s="339" t="s">
        <v>133</v>
      </c>
      <c r="E517" s="353" t="s">
        <v>134</v>
      </c>
      <c r="F517" s="340">
        <v>8000</v>
      </c>
      <c r="G517" s="341" t="s">
        <v>4200</v>
      </c>
    </row>
    <row r="518" spans="1:7">
      <c r="A518" s="337">
        <v>8</v>
      </c>
      <c r="B518" s="338" t="s">
        <v>4215</v>
      </c>
      <c r="C518" s="339" t="s">
        <v>4210</v>
      </c>
      <c r="D518" s="339" t="s">
        <v>133</v>
      </c>
      <c r="E518" s="353" t="s">
        <v>134</v>
      </c>
      <c r="F518" s="340">
        <v>7000</v>
      </c>
      <c r="G518" s="341" t="s">
        <v>4200</v>
      </c>
    </row>
    <row r="519" spans="1:7" ht="31.5">
      <c r="A519" s="337">
        <v>9</v>
      </c>
      <c r="B519" s="338" t="s">
        <v>4218</v>
      </c>
      <c r="C519" s="339" t="s">
        <v>4225</v>
      </c>
      <c r="D519" s="339" t="s">
        <v>133</v>
      </c>
      <c r="E519" s="353"/>
      <c r="F519" s="340"/>
      <c r="G519" s="341" t="s">
        <v>4200</v>
      </c>
    </row>
    <row r="520" spans="1:7">
      <c r="A520" s="337">
        <v>10</v>
      </c>
      <c r="B520" s="338" t="s">
        <v>4226</v>
      </c>
      <c r="C520" s="339" t="s">
        <v>4221</v>
      </c>
      <c r="D520" s="339" t="s">
        <v>133</v>
      </c>
      <c r="E520" s="353" t="s">
        <v>134</v>
      </c>
      <c r="F520" s="340">
        <v>7000</v>
      </c>
      <c r="G520" s="341" t="s">
        <v>4200</v>
      </c>
    </row>
    <row r="521" spans="1:7">
      <c r="A521" s="337">
        <v>11</v>
      </c>
      <c r="B521" s="338" t="s">
        <v>4223</v>
      </c>
      <c r="C521" s="339" t="s">
        <v>4224</v>
      </c>
      <c r="D521" s="339" t="s">
        <v>133</v>
      </c>
      <c r="E521" s="353" t="s">
        <v>134</v>
      </c>
      <c r="F521" s="340"/>
      <c r="G521" s="341" t="s">
        <v>4200</v>
      </c>
    </row>
    <row r="522" spans="1:7">
      <c r="A522" s="337">
        <v>12</v>
      </c>
      <c r="B522" s="338" t="s">
        <v>4211</v>
      </c>
      <c r="C522" s="339" t="s">
        <v>4212</v>
      </c>
      <c r="D522" s="339" t="s">
        <v>133</v>
      </c>
      <c r="E522" s="353" t="s">
        <v>134</v>
      </c>
      <c r="F522" s="340"/>
      <c r="G522" s="341" t="s">
        <v>4191</v>
      </c>
    </row>
    <row r="523" spans="1:7">
      <c r="A523" s="337">
        <v>13</v>
      </c>
      <c r="B523" s="338" t="s">
        <v>4216</v>
      </c>
      <c r="C523" s="339" t="s">
        <v>4217</v>
      </c>
      <c r="D523" s="339" t="s">
        <v>133</v>
      </c>
      <c r="E523" s="353"/>
      <c r="F523" s="340"/>
      <c r="G523" s="341" t="s">
        <v>4191</v>
      </c>
    </row>
    <row r="524" spans="1:7">
      <c r="A524" s="337">
        <v>14</v>
      </c>
      <c r="B524" s="338" t="s">
        <v>4219</v>
      </c>
      <c r="C524" s="339" t="s">
        <v>4220</v>
      </c>
      <c r="D524" s="339" t="s">
        <v>133</v>
      </c>
      <c r="E524" s="353"/>
      <c r="F524" s="340"/>
      <c r="G524" s="341" t="s">
        <v>4191</v>
      </c>
    </row>
    <row r="525" spans="1:7">
      <c r="A525" s="337">
        <v>15</v>
      </c>
      <c r="B525" s="338" t="s">
        <v>4227</v>
      </c>
      <c r="C525" s="339" t="s">
        <v>4222</v>
      </c>
      <c r="D525" s="339" t="s">
        <v>133</v>
      </c>
      <c r="E525" s="353" t="s">
        <v>134</v>
      </c>
      <c r="F525" s="340">
        <v>7000</v>
      </c>
      <c r="G525" s="341" t="s">
        <v>4191</v>
      </c>
    </row>
    <row r="526" spans="1:7">
      <c r="A526" s="337">
        <v>16</v>
      </c>
      <c r="B526" s="338" t="s">
        <v>3399</v>
      </c>
      <c r="C526" s="339" t="s">
        <v>321</v>
      </c>
      <c r="D526" s="339" t="s">
        <v>133</v>
      </c>
      <c r="E526" s="353" t="s">
        <v>134</v>
      </c>
      <c r="F526" s="340"/>
      <c r="G526" s="341" t="s">
        <v>4420</v>
      </c>
    </row>
    <row r="527" spans="1:7">
      <c r="A527" s="324"/>
      <c r="B527" s="490" t="s">
        <v>4229</v>
      </c>
      <c r="C527" s="331"/>
      <c r="D527" s="331"/>
      <c r="E527" s="353"/>
      <c r="F527" s="335"/>
      <c r="G527" s="336"/>
    </row>
    <row r="528" spans="1:7" ht="31.5">
      <c r="A528" s="465">
        <v>1</v>
      </c>
      <c r="B528" s="364" t="s">
        <v>4230</v>
      </c>
      <c r="C528" s="465" t="s">
        <v>4231</v>
      </c>
      <c r="D528" s="465"/>
      <c r="E528" s="465"/>
      <c r="F528" s="340">
        <v>80000</v>
      </c>
      <c r="G528" s="341" t="s">
        <v>4191</v>
      </c>
    </row>
    <row r="529" spans="1:7">
      <c r="A529" s="465">
        <v>2</v>
      </c>
      <c r="B529" s="364" t="s">
        <v>4232</v>
      </c>
      <c r="C529" s="465" t="s">
        <v>4233</v>
      </c>
      <c r="D529" s="465"/>
      <c r="E529" s="465"/>
      <c r="F529" s="340"/>
      <c r="G529" s="341" t="s">
        <v>4191</v>
      </c>
    </row>
    <row r="530" spans="1:7">
      <c r="A530" s="465">
        <v>3</v>
      </c>
      <c r="B530" s="364" t="s">
        <v>4234</v>
      </c>
      <c r="C530" s="465" t="s">
        <v>4233</v>
      </c>
      <c r="D530" s="465"/>
      <c r="E530" s="465"/>
      <c r="F530" s="340"/>
      <c r="G530" s="341" t="s">
        <v>4191</v>
      </c>
    </row>
    <row r="531" spans="1:7" ht="31.5">
      <c r="A531" s="465">
        <v>4</v>
      </c>
      <c r="B531" s="387" t="s">
        <v>3400</v>
      </c>
      <c r="C531" s="387" t="s">
        <v>4235</v>
      </c>
      <c r="D531" s="491"/>
      <c r="E531" s="492" t="s">
        <v>133</v>
      </c>
      <c r="F531" s="340">
        <v>50000</v>
      </c>
      <c r="G531" s="341" t="s">
        <v>4191</v>
      </c>
    </row>
    <row r="532" spans="1:7">
      <c r="A532" s="318" t="s">
        <v>4148</v>
      </c>
      <c r="B532" s="357" t="s">
        <v>93</v>
      </c>
      <c r="C532" s="357"/>
      <c r="D532" s="357"/>
      <c r="E532" s="357"/>
      <c r="F532" s="435">
        <f>SUM(F533:F534)</f>
        <v>3700</v>
      </c>
      <c r="G532" s="318">
        <f>A534</f>
        <v>2</v>
      </c>
    </row>
    <row r="533" spans="1:7" ht="31.5">
      <c r="A533" s="352">
        <v>1</v>
      </c>
      <c r="B533" s="353" t="s">
        <v>2225</v>
      </c>
      <c r="C533" s="353" t="s">
        <v>2226</v>
      </c>
      <c r="D533" s="12"/>
      <c r="E533" s="12" t="s">
        <v>204</v>
      </c>
      <c r="F533" s="421">
        <v>700</v>
      </c>
      <c r="G533" s="352" t="s">
        <v>4357</v>
      </c>
    </row>
    <row r="534" spans="1:7" ht="47.25">
      <c r="A534" s="13">
        <v>2</v>
      </c>
      <c r="B534" s="353" t="s">
        <v>2227</v>
      </c>
      <c r="C534" s="353" t="s">
        <v>2228</v>
      </c>
      <c r="D534" s="12"/>
      <c r="E534" s="353" t="s">
        <v>2229</v>
      </c>
      <c r="F534" s="421">
        <v>3000</v>
      </c>
      <c r="G534" s="352" t="s">
        <v>4348</v>
      </c>
    </row>
    <row r="535" spans="1:7">
      <c r="A535" s="318" t="s">
        <v>243</v>
      </c>
      <c r="B535" s="357" t="s">
        <v>66</v>
      </c>
      <c r="C535" s="357"/>
      <c r="D535" s="357"/>
      <c r="E535" s="357"/>
      <c r="F535" s="435">
        <f>SUM(F536:F541)</f>
        <v>147</v>
      </c>
      <c r="G535" s="318">
        <f>A541</f>
        <v>6</v>
      </c>
    </row>
    <row r="536" spans="1:7" ht="31.5">
      <c r="A536" s="352">
        <v>1</v>
      </c>
      <c r="B536" s="353" t="s">
        <v>3011</v>
      </c>
      <c r="C536" s="353" t="s">
        <v>4453</v>
      </c>
      <c r="D536" s="353" t="s">
        <v>3016</v>
      </c>
      <c r="E536" s="353" t="s">
        <v>3013</v>
      </c>
      <c r="F536" s="421">
        <v>35</v>
      </c>
      <c r="G536" s="352" t="s">
        <v>4191</v>
      </c>
    </row>
    <row r="537" spans="1:7">
      <c r="A537" s="352">
        <v>2</v>
      </c>
      <c r="B537" s="353" t="s">
        <v>3005</v>
      </c>
      <c r="C537" s="353" t="s">
        <v>133</v>
      </c>
      <c r="D537" s="353" t="s">
        <v>2197</v>
      </c>
      <c r="E537" s="353" t="s">
        <v>3008</v>
      </c>
      <c r="F537" s="421">
        <v>2</v>
      </c>
      <c r="G537" s="352" t="s">
        <v>4420</v>
      </c>
    </row>
    <row r="538" spans="1:7">
      <c r="A538" s="352">
        <v>3</v>
      </c>
      <c r="B538" s="353" t="s">
        <v>3006</v>
      </c>
      <c r="C538" s="12" t="s">
        <v>133</v>
      </c>
      <c r="D538" s="353" t="s">
        <v>2197</v>
      </c>
      <c r="E538" s="353" t="s">
        <v>3008</v>
      </c>
      <c r="F538" s="421">
        <v>4</v>
      </c>
      <c r="G538" s="352" t="s">
        <v>4420</v>
      </c>
    </row>
    <row r="539" spans="1:7">
      <c r="A539" s="352">
        <v>4</v>
      </c>
      <c r="B539" s="493" t="s">
        <v>3007</v>
      </c>
      <c r="C539" s="353" t="s">
        <v>133</v>
      </c>
      <c r="D539" s="353" t="s">
        <v>2197</v>
      </c>
      <c r="E539" s="353" t="s">
        <v>3008</v>
      </c>
      <c r="F539" s="421">
        <v>1</v>
      </c>
      <c r="G539" s="352" t="s">
        <v>4420</v>
      </c>
    </row>
    <row r="540" spans="1:7" ht="31.5">
      <c r="A540" s="352">
        <v>5</v>
      </c>
      <c r="B540" s="493" t="s">
        <v>3009</v>
      </c>
      <c r="C540" s="353" t="s">
        <v>133</v>
      </c>
      <c r="D540" s="353" t="s">
        <v>3012</v>
      </c>
      <c r="E540" s="353" t="s">
        <v>3013</v>
      </c>
      <c r="F540" s="421">
        <v>50</v>
      </c>
      <c r="G540" s="352" t="s">
        <v>4420</v>
      </c>
    </row>
    <row r="541" spans="1:7" ht="31.5">
      <c r="A541" s="352">
        <v>6</v>
      </c>
      <c r="B541" s="493" t="s">
        <v>3010</v>
      </c>
      <c r="C541" s="353" t="s">
        <v>133</v>
      </c>
      <c r="D541" s="353" t="s">
        <v>3014</v>
      </c>
      <c r="E541" s="353" t="s">
        <v>3015</v>
      </c>
      <c r="F541" s="421">
        <v>55</v>
      </c>
      <c r="G541" s="352" t="s">
        <v>4420</v>
      </c>
    </row>
    <row r="542" spans="1:7">
      <c r="A542" s="318" t="s">
        <v>4180</v>
      </c>
      <c r="B542" s="439" t="s">
        <v>253</v>
      </c>
      <c r="C542" s="345"/>
      <c r="D542" s="353"/>
      <c r="E542" s="353"/>
      <c r="F542" s="348">
        <f>F543</f>
        <v>750</v>
      </c>
      <c r="G542" s="318">
        <f>A543</f>
        <v>1</v>
      </c>
    </row>
    <row r="543" spans="1:7" ht="63">
      <c r="A543" s="352">
        <v>1</v>
      </c>
      <c r="B543" s="345" t="s">
        <v>2238</v>
      </c>
      <c r="C543" s="345" t="s">
        <v>2239</v>
      </c>
      <c r="D543" s="353"/>
      <c r="E543" s="356" t="s">
        <v>3175</v>
      </c>
      <c r="F543" s="349">
        <v>750</v>
      </c>
      <c r="G543" s="352" t="s">
        <v>4191</v>
      </c>
    </row>
    <row r="544" spans="1:7">
      <c r="A544" s="318" t="s">
        <v>4181</v>
      </c>
      <c r="B544" s="357" t="s">
        <v>258</v>
      </c>
      <c r="C544" s="357"/>
      <c r="D544" s="357"/>
      <c r="E544" s="357"/>
      <c r="F544" s="435">
        <f>SUM(F545:F558)</f>
        <v>3557</v>
      </c>
      <c r="G544" s="318">
        <f>A558</f>
        <v>14</v>
      </c>
    </row>
    <row r="545" spans="1:7" ht="173.25">
      <c r="A545" s="352">
        <v>1</v>
      </c>
      <c r="B545" s="345" t="s">
        <v>1916</v>
      </c>
      <c r="C545" s="353" t="s">
        <v>1921</v>
      </c>
      <c r="D545" s="17"/>
      <c r="E545" s="356" t="s">
        <v>1922</v>
      </c>
      <c r="F545" s="349">
        <v>135</v>
      </c>
      <c r="G545" s="352" t="s">
        <v>4191</v>
      </c>
    </row>
    <row r="546" spans="1:7" ht="94.5">
      <c r="A546" s="352">
        <v>2</v>
      </c>
      <c r="B546" s="345" t="s">
        <v>1917</v>
      </c>
      <c r="C546" s="345"/>
      <c r="D546" s="353"/>
      <c r="E546" s="353" t="s">
        <v>1923</v>
      </c>
      <c r="F546" s="349">
        <v>2</v>
      </c>
      <c r="G546" s="352" t="s">
        <v>4191</v>
      </c>
    </row>
    <row r="547" spans="1:7" ht="110.25">
      <c r="A547" s="352">
        <v>3</v>
      </c>
      <c r="B547" s="345" t="s">
        <v>1918</v>
      </c>
      <c r="C547" s="353" t="s">
        <v>1924</v>
      </c>
      <c r="D547" s="17"/>
      <c r="E547" s="353" t="s">
        <v>1925</v>
      </c>
      <c r="F547" s="349">
        <v>127</v>
      </c>
      <c r="G547" s="352" t="s">
        <v>4191</v>
      </c>
    </row>
    <row r="548" spans="1:7" ht="78.75">
      <c r="A548" s="352">
        <v>4</v>
      </c>
      <c r="B548" s="345" t="s">
        <v>1919</v>
      </c>
      <c r="C548" s="345"/>
      <c r="D548" s="353"/>
      <c r="E548" s="353" t="s">
        <v>1926</v>
      </c>
      <c r="F548" s="349">
        <v>2</v>
      </c>
      <c r="G548" s="352" t="s">
        <v>4191</v>
      </c>
    </row>
    <row r="549" spans="1:7" ht="31.5">
      <c r="A549" s="352">
        <v>5</v>
      </c>
      <c r="B549" s="345" t="s">
        <v>1920</v>
      </c>
      <c r="C549" s="345"/>
      <c r="D549" s="353"/>
      <c r="E549" s="353" t="s">
        <v>1927</v>
      </c>
      <c r="F549" s="349">
        <v>15</v>
      </c>
      <c r="G549" s="352" t="s">
        <v>4191</v>
      </c>
    </row>
    <row r="550" spans="1:7" ht="63">
      <c r="A550" s="352">
        <v>6</v>
      </c>
      <c r="B550" s="345" t="s">
        <v>1928</v>
      </c>
      <c r="C550" s="345" t="s">
        <v>1929</v>
      </c>
      <c r="D550" s="353"/>
      <c r="E550" s="353" t="s">
        <v>1930</v>
      </c>
      <c r="F550" s="349">
        <v>900</v>
      </c>
      <c r="G550" s="352" t="s">
        <v>4191</v>
      </c>
    </row>
    <row r="551" spans="1:7" ht="63">
      <c r="A551" s="352">
        <v>7</v>
      </c>
      <c r="B551" s="345" t="s">
        <v>1931</v>
      </c>
      <c r="C551" s="345" t="s">
        <v>1932</v>
      </c>
      <c r="D551" s="353"/>
      <c r="E551" s="353" t="s">
        <v>1933</v>
      </c>
      <c r="F551" s="349">
        <v>35</v>
      </c>
      <c r="G551" s="352" t="s">
        <v>4191</v>
      </c>
    </row>
    <row r="552" spans="1:7" ht="47.25">
      <c r="A552" s="352">
        <v>8</v>
      </c>
      <c r="B552" s="345" t="s">
        <v>1934</v>
      </c>
      <c r="C552" s="345" t="s">
        <v>1935</v>
      </c>
      <c r="D552" s="353"/>
      <c r="E552" s="353" t="s">
        <v>1936</v>
      </c>
      <c r="F552" s="349">
        <v>12</v>
      </c>
      <c r="G552" s="352" t="s">
        <v>4191</v>
      </c>
    </row>
    <row r="553" spans="1:7" ht="126">
      <c r="A553" s="352">
        <v>9</v>
      </c>
      <c r="B553" s="345" t="s">
        <v>1937</v>
      </c>
      <c r="C553" s="345" t="s">
        <v>1938</v>
      </c>
      <c r="D553" s="353"/>
      <c r="E553" s="353" t="s">
        <v>1939</v>
      </c>
      <c r="F553" s="349">
        <v>258</v>
      </c>
      <c r="G553" s="352" t="s">
        <v>4191</v>
      </c>
    </row>
    <row r="554" spans="1:7" ht="110.25">
      <c r="A554" s="352">
        <v>10</v>
      </c>
      <c r="B554" s="345" t="s">
        <v>1940</v>
      </c>
      <c r="C554" s="345" t="s">
        <v>1941</v>
      </c>
      <c r="D554" s="353"/>
      <c r="E554" s="353" t="s">
        <v>1942</v>
      </c>
      <c r="F554" s="349">
        <v>308</v>
      </c>
      <c r="G554" s="352" t="s">
        <v>4191</v>
      </c>
    </row>
    <row r="555" spans="1:7" ht="110.25">
      <c r="A555" s="352">
        <v>11</v>
      </c>
      <c r="B555" s="345" t="s">
        <v>1943</v>
      </c>
      <c r="C555" s="345" t="s">
        <v>1944</v>
      </c>
      <c r="D555" s="353"/>
      <c r="E555" s="353" t="s">
        <v>1945</v>
      </c>
      <c r="F555" s="349">
        <v>458</v>
      </c>
      <c r="G555" s="352" t="s">
        <v>4191</v>
      </c>
    </row>
    <row r="556" spans="1:7" ht="78.75">
      <c r="A556" s="352">
        <v>12</v>
      </c>
      <c r="B556" s="345" t="s">
        <v>1946</v>
      </c>
      <c r="C556" s="345" t="s">
        <v>1947</v>
      </c>
      <c r="D556" s="353"/>
      <c r="E556" s="353" t="s">
        <v>1948</v>
      </c>
      <c r="F556" s="349">
        <v>105</v>
      </c>
      <c r="G556" s="352" t="s">
        <v>4191</v>
      </c>
    </row>
    <row r="557" spans="1:7" ht="47.25">
      <c r="A557" s="352">
        <v>13</v>
      </c>
      <c r="B557" s="345" t="s">
        <v>1949</v>
      </c>
      <c r="C557" s="345" t="s">
        <v>4454</v>
      </c>
      <c r="D557" s="353"/>
      <c r="E557" s="353" t="s">
        <v>1950</v>
      </c>
      <c r="F557" s="349">
        <v>1130</v>
      </c>
      <c r="G557" s="352" t="s">
        <v>4191</v>
      </c>
    </row>
    <row r="558" spans="1:7" ht="110.25">
      <c r="A558" s="352">
        <v>14</v>
      </c>
      <c r="B558" s="345" t="s">
        <v>1951</v>
      </c>
      <c r="C558" s="345" t="s">
        <v>1952</v>
      </c>
      <c r="D558" s="353"/>
      <c r="E558" s="353" t="s">
        <v>1953</v>
      </c>
      <c r="F558" s="349">
        <v>70</v>
      </c>
      <c r="G558" s="352" t="s">
        <v>4191</v>
      </c>
    </row>
    <row r="559" spans="1:7">
      <c r="A559" s="318" t="s">
        <v>4182</v>
      </c>
      <c r="B559" s="439" t="s">
        <v>75</v>
      </c>
      <c r="C559" s="345"/>
      <c r="D559" s="353"/>
      <c r="E559" s="353"/>
      <c r="F559" s="348">
        <f>F560</f>
        <v>120</v>
      </c>
      <c r="G559" s="318">
        <f>A560</f>
        <v>1</v>
      </c>
    </row>
    <row r="560" spans="1:7" ht="31.5">
      <c r="A560" s="352">
        <v>1</v>
      </c>
      <c r="B560" s="345" t="s">
        <v>4359</v>
      </c>
      <c r="C560" s="345"/>
      <c r="D560" s="353" t="s">
        <v>3332</v>
      </c>
      <c r="E560" s="356" t="s">
        <v>3333</v>
      </c>
      <c r="F560" s="349">
        <f>0.12*1000</f>
        <v>120</v>
      </c>
      <c r="G560" s="352" t="s">
        <v>4191</v>
      </c>
    </row>
    <row r="561" spans="1:7">
      <c r="A561" s="318" t="s">
        <v>4143</v>
      </c>
      <c r="B561" s="439" t="s">
        <v>3361</v>
      </c>
      <c r="C561" s="345"/>
      <c r="D561" s="353"/>
      <c r="E561" s="353"/>
      <c r="F561" s="348">
        <f>SUM(F562:F569)</f>
        <v>1290</v>
      </c>
      <c r="G561" s="318">
        <f>A569</f>
        <v>8</v>
      </c>
    </row>
    <row r="562" spans="1:7" ht="47.25">
      <c r="A562" s="352">
        <v>1</v>
      </c>
      <c r="B562" s="345" t="s">
        <v>3372</v>
      </c>
      <c r="C562" s="345" t="s">
        <v>3373</v>
      </c>
      <c r="D562" s="353" t="s">
        <v>3373</v>
      </c>
      <c r="E562" s="356" t="s">
        <v>3374</v>
      </c>
      <c r="F562" s="349">
        <v>25</v>
      </c>
      <c r="G562" s="352" t="s">
        <v>4420</v>
      </c>
    </row>
    <row r="563" spans="1:7" ht="78.75">
      <c r="A563" s="352">
        <v>2</v>
      </c>
      <c r="B563" s="345" t="s">
        <v>3375</v>
      </c>
      <c r="C563" s="345" t="s">
        <v>3376</v>
      </c>
      <c r="D563" s="353"/>
      <c r="E563" s="356" t="s">
        <v>3377</v>
      </c>
      <c r="F563" s="349">
        <v>170</v>
      </c>
      <c r="G563" s="352" t="s">
        <v>4420</v>
      </c>
    </row>
    <row r="564" spans="1:7" ht="47.25">
      <c r="A564" s="352">
        <v>3</v>
      </c>
      <c r="B564" s="345" t="s">
        <v>3378</v>
      </c>
      <c r="C564" s="345" t="s">
        <v>3379</v>
      </c>
      <c r="D564" s="353"/>
      <c r="E564" s="356" t="s">
        <v>3380</v>
      </c>
      <c r="F564" s="349">
        <v>50</v>
      </c>
      <c r="G564" s="352" t="s">
        <v>4420</v>
      </c>
    </row>
    <row r="565" spans="1:7" ht="31.5">
      <c r="A565" s="352">
        <v>4</v>
      </c>
      <c r="B565" s="345" t="s">
        <v>3381</v>
      </c>
      <c r="C565" s="345" t="s">
        <v>3382</v>
      </c>
      <c r="D565" s="353"/>
      <c r="E565" s="356" t="s">
        <v>3383</v>
      </c>
      <c r="F565" s="349">
        <v>100</v>
      </c>
      <c r="G565" s="352" t="s">
        <v>4420</v>
      </c>
    </row>
    <row r="566" spans="1:7" ht="63">
      <c r="A566" s="352">
        <v>5</v>
      </c>
      <c r="B566" s="345" t="s">
        <v>3384</v>
      </c>
      <c r="C566" s="345" t="s">
        <v>3385</v>
      </c>
      <c r="D566" s="353"/>
      <c r="E566" s="356" t="s">
        <v>3386</v>
      </c>
      <c r="F566" s="349">
        <v>200</v>
      </c>
      <c r="G566" s="352" t="s">
        <v>4420</v>
      </c>
    </row>
    <row r="567" spans="1:7" ht="47.25">
      <c r="A567" s="352">
        <v>6</v>
      </c>
      <c r="B567" s="345" t="s">
        <v>3387</v>
      </c>
      <c r="C567" s="345" t="s">
        <v>3388</v>
      </c>
      <c r="D567" s="353"/>
      <c r="E567" s="356" t="s">
        <v>3389</v>
      </c>
      <c r="F567" s="349">
        <v>700</v>
      </c>
      <c r="G567" s="352" t="s">
        <v>4420</v>
      </c>
    </row>
    <row r="568" spans="1:7">
      <c r="A568" s="352">
        <v>7</v>
      </c>
      <c r="B568" s="345" t="s">
        <v>3390</v>
      </c>
      <c r="C568" s="345" t="s">
        <v>3391</v>
      </c>
      <c r="D568" s="353"/>
      <c r="E568" s="356" t="s">
        <v>209</v>
      </c>
      <c r="F568" s="349">
        <v>25</v>
      </c>
      <c r="G568" s="352" t="s">
        <v>4420</v>
      </c>
    </row>
    <row r="569" spans="1:7" ht="31.5">
      <c r="A569" s="352">
        <v>8</v>
      </c>
      <c r="B569" s="345" t="s">
        <v>3392</v>
      </c>
      <c r="C569" s="345" t="s">
        <v>3391</v>
      </c>
      <c r="D569" s="353"/>
      <c r="E569" s="356" t="s">
        <v>209</v>
      </c>
      <c r="F569" s="349">
        <v>20</v>
      </c>
      <c r="G569" s="352" t="s">
        <v>4420</v>
      </c>
    </row>
    <row r="570" spans="1:7">
      <c r="A570" s="318" t="s">
        <v>4183</v>
      </c>
      <c r="B570" s="357" t="s">
        <v>67</v>
      </c>
      <c r="C570" s="357"/>
      <c r="D570" s="357"/>
      <c r="E570" s="357"/>
      <c r="F570" s="435">
        <f>SUM(F571:F580)</f>
        <v>27400</v>
      </c>
      <c r="G570" s="468">
        <f>G571+G575+G577</f>
        <v>7</v>
      </c>
    </row>
    <row r="571" spans="1:7">
      <c r="A571" s="318" t="s">
        <v>4709</v>
      </c>
      <c r="B571" s="357" t="s">
        <v>208</v>
      </c>
      <c r="C571" s="357"/>
      <c r="D571" s="357"/>
      <c r="E571" s="357"/>
      <c r="F571" s="435">
        <f>SUM(F572:F574)</f>
        <v>1950</v>
      </c>
      <c r="G571" s="318">
        <f>A574</f>
        <v>3</v>
      </c>
    </row>
    <row r="572" spans="1:7" ht="31.5">
      <c r="A572" s="352">
        <v>1</v>
      </c>
      <c r="B572" s="353" t="s">
        <v>3880</v>
      </c>
      <c r="C572" s="353" t="s">
        <v>3881</v>
      </c>
      <c r="D572" s="353"/>
      <c r="E572" s="353" t="s">
        <v>3882</v>
      </c>
      <c r="F572" s="377">
        <v>150</v>
      </c>
      <c r="G572" s="352" t="s">
        <v>4191</v>
      </c>
    </row>
    <row r="573" spans="1:7" ht="31.5">
      <c r="A573" s="352">
        <v>2</v>
      </c>
      <c r="B573" s="353" t="s">
        <v>3883</v>
      </c>
      <c r="C573" s="353"/>
      <c r="D573" s="353" t="s">
        <v>3884</v>
      </c>
      <c r="E573" s="353"/>
      <c r="F573" s="346">
        <v>1600</v>
      </c>
      <c r="G573" s="352" t="s">
        <v>4420</v>
      </c>
    </row>
    <row r="574" spans="1:7" ht="63">
      <c r="A574" s="352">
        <v>3</v>
      </c>
      <c r="B574" s="353" t="s">
        <v>3885</v>
      </c>
      <c r="C574" s="353" t="s">
        <v>3886</v>
      </c>
      <c r="D574" s="353"/>
      <c r="E574" s="353" t="s">
        <v>3887</v>
      </c>
      <c r="F574" s="377">
        <v>200</v>
      </c>
      <c r="G574" s="352" t="s">
        <v>4191</v>
      </c>
    </row>
    <row r="575" spans="1:7">
      <c r="A575" s="318" t="s">
        <v>4710</v>
      </c>
      <c r="B575" s="357" t="s">
        <v>211</v>
      </c>
      <c r="C575" s="357"/>
      <c r="D575" s="357"/>
      <c r="E575" s="357"/>
      <c r="F575" s="435">
        <f>F576</f>
        <v>300</v>
      </c>
      <c r="G575" s="318">
        <f>A576</f>
        <v>1</v>
      </c>
    </row>
    <row r="576" spans="1:7" ht="31.5">
      <c r="A576" s="13">
        <v>1</v>
      </c>
      <c r="B576" s="353" t="s">
        <v>287</v>
      </c>
      <c r="C576" s="353" t="s">
        <v>4455</v>
      </c>
      <c r="D576" s="12" t="s">
        <v>3863</v>
      </c>
      <c r="E576" s="353" t="s">
        <v>3864</v>
      </c>
      <c r="F576" s="365">
        <v>300</v>
      </c>
      <c r="G576" s="352" t="s">
        <v>4191</v>
      </c>
    </row>
    <row r="577" spans="1:7">
      <c r="A577" s="318" t="s">
        <v>4711</v>
      </c>
      <c r="B577" s="357" t="s">
        <v>212</v>
      </c>
      <c r="C577" s="353"/>
      <c r="D577" s="353"/>
      <c r="E577" s="353"/>
      <c r="F577" s="435">
        <f>SUM(F578:F580)</f>
        <v>11450</v>
      </c>
      <c r="G577" s="318">
        <f>A580</f>
        <v>3</v>
      </c>
    </row>
    <row r="578" spans="1:7" ht="78.75">
      <c r="A578" s="352">
        <v>1</v>
      </c>
      <c r="B578" s="345" t="s">
        <v>3888</v>
      </c>
      <c r="C578" s="345" t="s">
        <v>3889</v>
      </c>
      <c r="D578" s="353" t="s">
        <v>3890</v>
      </c>
      <c r="E578" s="353"/>
      <c r="F578" s="349">
        <v>9500</v>
      </c>
      <c r="G578" s="352" t="s">
        <v>4191</v>
      </c>
    </row>
    <row r="579" spans="1:7">
      <c r="A579" s="352">
        <v>2</v>
      </c>
      <c r="B579" s="345" t="s">
        <v>283</v>
      </c>
      <c r="C579" s="345"/>
      <c r="D579" s="353" t="s">
        <v>288</v>
      </c>
      <c r="E579" s="353"/>
      <c r="F579" s="349">
        <v>350</v>
      </c>
      <c r="G579" s="352" t="s">
        <v>4191</v>
      </c>
    </row>
    <row r="580" spans="1:7" ht="78.75">
      <c r="A580" s="352">
        <v>3</v>
      </c>
      <c r="B580" s="345" t="s">
        <v>284</v>
      </c>
      <c r="C580" s="345" t="s">
        <v>3891</v>
      </c>
      <c r="D580" s="353" t="s">
        <v>3892</v>
      </c>
      <c r="E580" s="353" t="s">
        <v>3893</v>
      </c>
      <c r="F580" s="349">
        <v>1600</v>
      </c>
      <c r="G580" s="352" t="s">
        <v>4191</v>
      </c>
    </row>
    <row r="581" spans="1:7">
      <c r="A581" s="318" t="s">
        <v>4712</v>
      </c>
      <c r="B581" s="357" t="s">
        <v>214</v>
      </c>
      <c r="C581" s="357"/>
      <c r="D581" s="357"/>
      <c r="E581" s="357"/>
      <c r="F581" s="487">
        <f>SUM(F582:F691)</f>
        <v>10728.837999999996</v>
      </c>
      <c r="G581" s="468">
        <f>G582+G591+G603+G619+G660+G666</f>
        <v>50</v>
      </c>
    </row>
    <row r="582" spans="1:7" ht="31.5">
      <c r="A582" s="360" t="s">
        <v>4713</v>
      </c>
      <c r="B582" s="358" t="s">
        <v>215</v>
      </c>
      <c r="C582" s="358"/>
      <c r="D582" s="358"/>
      <c r="E582" s="358"/>
      <c r="F582" s="494">
        <f>SUM(F583:F590)</f>
        <v>699</v>
      </c>
      <c r="G582" s="360">
        <f>A590</f>
        <v>8</v>
      </c>
    </row>
    <row r="583" spans="1:7" ht="63">
      <c r="A583" s="354">
        <v>1</v>
      </c>
      <c r="B583" s="353" t="s">
        <v>437</v>
      </c>
      <c r="C583" s="353" t="s">
        <v>4456</v>
      </c>
      <c r="D583" s="495" t="s">
        <v>2108</v>
      </c>
      <c r="E583" s="496" t="s">
        <v>230</v>
      </c>
      <c r="F583" s="466">
        <v>130</v>
      </c>
      <c r="G583" s="352" t="s">
        <v>4191</v>
      </c>
    </row>
    <row r="584" spans="1:7" ht="47.25">
      <c r="A584" s="354">
        <v>2</v>
      </c>
      <c r="B584" s="345" t="s">
        <v>435</v>
      </c>
      <c r="C584" s="353" t="s">
        <v>3940</v>
      </c>
      <c r="D584" s="497" t="s">
        <v>2108</v>
      </c>
      <c r="E584" s="345" t="s">
        <v>3941</v>
      </c>
      <c r="F584" s="466">
        <v>359</v>
      </c>
      <c r="G584" s="352" t="s">
        <v>4191</v>
      </c>
    </row>
    <row r="585" spans="1:7">
      <c r="A585" s="354">
        <v>3</v>
      </c>
      <c r="B585" s="345" t="s">
        <v>436</v>
      </c>
      <c r="C585" s="345" t="s">
        <v>294</v>
      </c>
      <c r="D585" s="353"/>
      <c r="E585" s="345" t="s">
        <v>291</v>
      </c>
      <c r="F585" s="466">
        <v>10</v>
      </c>
      <c r="G585" s="352" t="s">
        <v>4191</v>
      </c>
    </row>
    <row r="586" spans="1:7">
      <c r="A586" s="354">
        <v>4</v>
      </c>
      <c r="B586" s="345" t="s">
        <v>3942</v>
      </c>
      <c r="C586" s="345" t="s">
        <v>3943</v>
      </c>
      <c r="D586" s="353" t="s">
        <v>3944</v>
      </c>
      <c r="E586" s="345" t="s">
        <v>155</v>
      </c>
      <c r="F586" s="466">
        <v>65</v>
      </c>
      <c r="G586" s="352" t="s">
        <v>4191</v>
      </c>
    </row>
    <row r="587" spans="1:7">
      <c r="A587" s="354">
        <v>5</v>
      </c>
      <c r="B587" s="345" t="s">
        <v>3945</v>
      </c>
      <c r="C587" s="345" t="s">
        <v>3946</v>
      </c>
      <c r="D587" s="353"/>
      <c r="E587" s="345" t="s">
        <v>155</v>
      </c>
      <c r="F587" s="466">
        <v>30</v>
      </c>
      <c r="G587" s="352" t="s">
        <v>4191</v>
      </c>
    </row>
    <row r="588" spans="1:7" ht="31.5">
      <c r="A588" s="354">
        <v>6</v>
      </c>
      <c r="B588" s="345" t="s">
        <v>3947</v>
      </c>
      <c r="C588" s="345" t="s">
        <v>3948</v>
      </c>
      <c r="D588" s="353"/>
      <c r="E588" s="345" t="s">
        <v>155</v>
      </c>
      <c r="F588" s="466">
        <v>25</v>
      </c>
      <c r="G588" s="352" t="s">
        <v>4191</v>
      </c>
    </row>
    <row r="589" spans="1:7" ht="31.5">
      <c r="A589" s="354">
        <v>7</v>
      </c>
      <c r="B589" s="345" t="s">
        <v>3949</v>
      </c>
      <c r="C589" s="345" t="s">
        <v>3950</v>
      </c>
      <c r="D589" s="353"/>
      <c r="E589" s="345" t="s">
        <v>155</v>
      </c>
      <c r="F589" s="466">
        <v>30</v>
      </c>
      <c r="G589" s="352" t="s">
        <v>4191</v>
      </c>
    </row>
    <row r="590" spans="1:7">
      <c r="A590" s="354">
        <v>8</v>
      </c>
      <c r="B590" s="345" t="s">
        <v>3951</v>
      </c>
      <c r="C590" s="345" t="s">
        <v>3952</v>
      </c>
      <c r="D590" s="353"/>
      <c r="E590" s="345" t="s">
        <v>155</v>
      </c>
      <c r="F590" s="466">
        <v>50</v>
      </c>
      <c r="G590" s="352" t="s">
        <v>4191</v>
      </c>
    </row>
    <row r="591" spans="1:7" ht="31.5">
      <c r="A591" s="360" t="s">
        <v>4714</v>
      </c>
      <c r="B591" s="358" t="s">
        <v>216</v>
      </c>
      <c r="C591" s="345"/>
      <c r="D591" s="345"/>
      <c r="E591" s="345"/>
      <c r="F591" s="498">
        <f>SUM(F592:F602)</f>
        <v>2285</v>
      </c>
      <c r="G591" s="499">
        <f>A602</f>
        <v>11</v>
      </c>
    </row>
    <row r="592" spans="1:7" ht="31.5">
      <c r="A592" s="500">
        <v>1</v>
      </c>
      <c r="B592" s="501" t="s">
        <v>217</v>
      </c>
      <c r="C592" s="345" t="s">
        <v>3953</v>
      </c>
      <c r="D592" s="345"/>
      <c r="E592" s="345" t="s">
        <v>3954</v>
      </c>
      <c r="F592" s="502">
        <v>150</v>
      </c>
      <c r="G592" s="352" t="s">
        <v>4191</v>
      </c>
    </row>
    <row r="593" spans="1:7" ht="47.25">
      <c r="A593" s="500">
        <v>2</v>
      </c>
      <c r="B593" s="501" t="s">
        <v>218</v>
      </c>
      <c r="C593" s="345" t="s">
        <v>3955</v>
      </c>
      <c r="D593" s="345"/>
      <c r="E593" s="345" t="s">
        <v>3956</v>
      </c>
      <c r="F593" s="502">
        <v>50</v>
      </c>
      <c r="G593" s="352" t="s">
        <v>4191</v>
      </c>
    </row>
    <row r="594" spans="1:7" ht="94.5">
      <c r="A594" s="500">
        <v>3</v>
      </c>
      <c r="B594" s="501" t="s">
        <v>221</v>
      </c>
      <c r="C594" s="345" t="s">
        <v>3957</v>
      </c>
      <c r="D594" s="345"/>
      <c r="E594" s="345" t="s">
        <v>3958</v>
      </c>
      <c r="F594" s="502">
        <v>200</v>
      </c>
      <c r="G594" s="352" t="s">
        <v>4191</v>
      </c>
    </row>
    <row r="595" spans="1:7" ht="94.5">
      <c r="A595" s="500">
        <v>4</v>
      </c>
      <c r="B595" s="501" t="s">
        <v>220</v>
      </c>
      <c r="C595" s="345" t="s">
        <v>3959</v>
      </c>
      <c r="D595" s="345"/>
      <c r="E595" s="345" t="s">
        <v>3960</v>
      </c>
      <c r="F595" s="502">
        <v>1500</v>
      </c>
      <c r="G595" s="352" t="s">
        <v>4191</v>
      </c>
    </row>
    <row r="596" spans="1:7" ht="47.25">
      <c r="A596" s="500">
        <v>5</v>
      </c>
      <c r="B596" s="501" t="s">
        <v>222</v>
      </c>
      <c r="C596" s="345" t="s">
        <v>3961</v>
      </c>
      <c r="D596" s="345"/>
      <c r="E596" s="345" t="s">
        <v>3962</v>
      </c>
      <c r="F596" s="502">
        <v>200</v>
      </c>
      <c r="G596" s="352" t="s">
        <v>4191</v>
      </c>
    </row>
    <row r="597" spans="1:7" ht="94.5">
      <c r="A597" s="500">
        <v>6</v>
      </c>
      <c r="B597" s="501" t="s">
        <v>224</v>
      </c>
      <c r="C597" s="345" t="s">
        <v>3963</v>
      </c>
      <c r="D597" s="345"/>
      <c r="E597" s="345" t="s">
        <v>3964</v>
      </c>
      <c r="F597" s="502">
        <v>50</v>
      </c>
      <c r="G597" s="352" t="s">
        <v>4191</v>
      </c>
    </row>
    <row r="598" spans="1:7" ht="31.5">
      <c r="A598" s="500">
        <v>7</v>
      </c>
      <c r="B598" s="501" t="s">
        <v>295</v>
      </c>
      <c r="C598" s="345" t="s">
        <v>3965</v>
      </c>
      <c r="D598" s="345"/>
      <c r="E598" s="345" t="s">
        <v>443</v>
      </c>
      <c r="F598" s="502">
        <v>10</v>
      </c>
      <c r="G598" s="352" t="s">
        <v>4191</v>
      </c>
    </row>
    <row r="599" spans="1:7" ht="47.25">
      <c r="A599" s="500">
        <v>8</v>
      </c>
      <c r="B599" s="501" t="s">
        <v>296</v>
      </c>
      <c r="C599" s="355" t="s">
        <v>3970</v>
      </c>
      <c r="D599" s="345"/>
      <c r="E599" s="345" t="s">
        <v>3966</v>
      </c>
      <c r="F599" s="502">
        <v>50</v>
      </c>
      <c r="G599" s="352" t="s">
        <v>4191</v>
      </c>
    </row>
    <row r="600" spans="1:7" ht="47.25">
      <c r="A600" s="500">
        <v>9</v>
      </c>
      <c r="B600" s="501" t="s">
        <v>444</v>
      </c>
      <c r="C600" s="345" t="s">
        <v>445</v>
      </c>
      <c r="E600" s="345" t="s">
        <v>3967</v>
      </c>
      <c r="F600" s="502">
        <v>10</v>
      </c>
      <c r="G600" s="352" t="s">
        <v>4191</v>
      </c>
    </row>
    <row r="601" spans="1:7" ht="31.5">
      <c r="A601" s="500">
        <v>10</v>
      </c>
      <c r="B601" s="501" t="s">
        <v>446</v>
      </c>
      <c r="C601" s="345" t="s">
        <v>447</v>
      </c>
      <c r="D601" s="345"/>
      <c r="E601" s="345" t="s">
        <v>448</v>
      </c>
      <c r="F601" s="502">
        <v>55</v>
      </c>
      <c r="G601" s="352" t="s">
        <v>4191</v>
      </c>
    </row>
    <row r="602" spans="1:7" ht="47.25">
      <c r="A602" s="500">
        <v>11</v>
      </c>
      <c r="B602" s="501" t="s">
        <v>223</v>
      </c>
      <c r="C602" s="345" t="s">
        <v>3968</v>
      </c>
      <c r="D602" s="345"/>
      <c r="E602" s="345" t="s">
        <v>3969</v>
      </c>
      <c r="F602" s="502">
        <v>10</v>
      </c>
      <c r="G602" s="352" t="s">
        <v>4191</v>
      </c>
    </row>
    <row r="603" spans="1:7" ht="31.5">
      <c r="A603" s="360" t="s">
        <v>4715</v>
      </c>
      <c r="B603" s="358" t="s">
        <v>225</v>
      </c>
      <c r="C603" s="439"/>
      <c r="D603" s="439"/>
      <c r="E603" s="439"/>
      <c r="F603" s="498">
        <f>SUM(F604:F618)</f>
        <v>219.07999999999998</v>
      </c>
      <c r="G603" s="503">
        <f>A618</f>
        <v>11</v>
      </c>
    </row>
    <row r="604" spans="1:7">
      <c r="A604" s="812">
        <v>1</v>
      </c>
      <c r="B604" s="814" t="s">
        <v>3971</v>
      </c>
      <c r="C604" s="475" t="s">
        <v>3972</v>
      </c>
      <c r="D604" s="504"/>
      <c r="E604" s="475" t="s">
        <v>155</v>
      </c>
      <c r="F604" s="502">
        <v>15</v>
      </c>
      <c r="G604" s="352" t="s">
        <v>4191</v>
      </c>
    </row>
    <row r="605" spans="1:7">
      <c r="A605" s="813"/>
      <c r="B605" s="814"/>
      <c r="C605" s="475" t="s">
        <v>3973</v>
      </c>
      <c r="D605" s="504"/>
      <c r="E605" s="475" t="s">
        <v>3974</v>
      </c>
      <c r="F605" s="502">
        <v>8</v>
      </c>
      <c r="G605" s="352" t="s">
        <v>4191</v>
      </c>
    </row>
    <row r="606" spans="1:7">
      <c r="A606" s="500">
        <v>2</v>
      </c>
      <c r="B606" s="474" t="s">
        <v>480</v>
      </c>
      <c r="C606" s="505" t="s">
        <v>3975</v>
      </c>
      <c r="D606" s="506"/>
      <c r="E606" s="476" t="s">
        <v>198</v>
      </c>
      <c r="F606" s="502">
        <v>30</v>
      </c>
      <c r="G606" s="352" t="s">
        <v>4191</v>
      </c>
    </row>
    <row r="607" spans="1:7">
      <c r="A607" s="812">
        <v>3</v>
      </c>
      <c r="B607" s="814" t="s">
        <v>481</v>
      </c>
      <c r="C607" s="475" t="s">
        <v>482</v>
      </c>
      <c r="D607" s="507"/>
      <c r="E607" s="476" t="s">
        <v>155</v>
      </c>
      <c r="F607" s="502">
        <v>18</v>
      </c>
      <c r="G607" s="352" t="s">
        <v>4191</v>
      </c>
    </row>
    <row r="608" spans="1:7">
      <c r="A608" s="813"/>
      <c r="B608" s="814"/>
      <c r="C608" s="475" t="s">
        <v>4457</v>
      </c>
      <c r="D608" s="507"/>
      <c r="E608" s="476" t="s">
        <v>155</v>
      </c>
      <c r="F608" s="502">
        <v>26</v>
      </c>
      <c r="G608" s="352" t="s">
        <v>4191</v>
      </c>
    </row>
    <row r="609" spans="1:7" ht="31.5">
      <c r="A609" s="500">
        <v>4</v>
      </c>
      <c r="B609" s="474" t="s">
        <v>483</v>
      </c>
      <c r="C609" s="477" t="s">
        <v>484</v>
      </c>
      <c r="D609" s="477"/>
      <c r="E609" s="475" t="s">
        <v>3976</v>
      </c>
      <c r="F609" s="508">
        <v>19.579999999999998</v>
      </c>
      <c r="G609" s="352" t="s">
        <v>4191</v>
      </c>
    </row>
    <row r="610" spans="1:7">
      <c r="A610" s="500">
        <v>5</v>
      </c>
      <c r="B610" s="474" t="s">
        <v>485</v>
      </c>
      <c r="C610" s="475" t="s">
        <v>486</v>
      </c>
      <c r="D610" s="509"/>
      <c r="E610" s="475" t="s">
        <v>188</v>
      </c>
      <c r="F610" s="502">
        <v>15</v>
      </c>
      <c r="G610" s="352" t="s">
        <v>4191</v>
      </c>
    </row>
    <row r="611" spans="1:7">
      <c r="A611" s="500">
        <v>6</v>
      </c>
      <c r="B611" s="474" t="s">
        <v>3977</v>
      </c>
      <c r="C611" s="475" t="s">
        <v>3978</v>
      </c>
      <c r="D611" s="509"/>
      <c r="E611" s="476" t="s">
        <v>3979</v>
      </c>
      <c r="F611" s="502">
        <v>2</v>
      </c>
      <c r="G611" s="352" t="s">
        <v>4420</v>
      </c>
    </row>
    <row r="612" spans="1:7">
      <c r="A612" s="812">
        <v>7</v>
      </c>
      <c r="B612" s="814" t="s">
        <v>487</v>
      </c>
      <c r="C612" s="475" t="s">
        <v>3980</v>
      </c>
      <c r="D612" s="475"/>
      <c r="E612" s="475" t="s">
        <v>155</v>
      </c>
      <c r="F612" s="502">
        <v>30</v>
      </c>
      <c r="G612" s="352" t="s">
        <v>4191</v>
      </c>
    </row>
    <row r="613" spans="1:7">
      <c r="A613" s="813"/>
      <c r="B613" s="814"/>
      <c r="C613" s="475" t="s">
        <v>488</v>
      </c>
      <c r="D613" s="507"/>
      <c r="E613" s="476" t="s">
        <v>489</v>
      </c>
      <c r="F613" s="502">
        <v>10</v>
      </c>
      <c r="G613" s="352" t="s">
        <v>4191</v>
      </c>
    </row>
    <row r="614" spans="1:7">
      <c r="A614" s="500">
        <v>8</v>
      </c>
      <c r="B614" s="474" t="s">
        <v>490</v>
      </c>
      <c r="C614" s="474" t="s">
        <v>491</v>
      </c>
      <c r="D614" s="510"/>
      <c r="E614" s="475" t="s">
        <v>230</v>
      </c>
      <c r="F614" s="502"/>
      <c r="G614" s="352" t="s">
        <v>4191</v>
      </c>
    </row>
    <row r="615" spans="1:7">
      <c r="A615" s="500">
        <v>9</v>
      </c>
      <c r="B615" s="474" t="s">
        <v>3981</v>
      </c>
      <c r="C615" s="474" t="s">
        <v>3982</v>
      </c>
      <c r="D615" s="510"/>
      <c r="E615" s="475" t="s">
        <v>209</v>
      </c>
      <c r="F615" s="502">
        <v>4.5</v>
      </c>
      <c r="G615" s="352" t="s">
        <v>4191</v>
      </c>
    </row>
    <row r="616" spans="1:7">
      <c r="A616" s="812">
        <v>10</v>
      </c>
      <c r="B616" s="814" t="s">
        <v>492</v>
      </c>
      <c r="C616" s="475" t="s">
        <v>493</v>
      </c>
      <c r="D616" s="511"/>
      <c r="E616" s="476" t="s">
        <v>188</v>
      </c>
      <c r="F616" s="502">
        <v>11</v>
      </c>
      <c r="G616" s="352" t="s">
        <v>4191</v>
      </c>
    </row>
    <row r="617" spans="1:7">
      <c r="A617" s="813"/>
      <c r="B617" s="814"/>
      <c r="C617" s="475" t="s">
        <v>494</v>
      </c>
      <c r="D617" s="509"/>
      <c r="E617" s="476" t="s">
        <v>155</v>
      </c>
      <c r="F617" s="502">
        <v>10</v>
      </c>
      <c r="G617" s="352" t="s">
        <v>4191</v>
      </c>
    </row>
    <row r="618" spans="1:7">
      <c r="A618" s="500">
        <v>11</v>
      </c>
      <c r="B618" s="474" t="s">
        <v>3983</v>
      </c>
      <c r="C618" s="475" t="s">
        <v>3984</v>
      </c>
      <c r="D618" s="509"/>
      <c r="E618" s="476" t="s">
        <v>209</v>
      </c>
      <c r="F618" s="502">
        <v>20</v>
      </c>
      <c r="G618" s="352" t="s">
        <v>4420</v>
      </c>
    </row>
    <row r="619" spans="1:7" ht="31.5">
      <c r="A619" s="360" t="s">
        <v>4716</v>
      </c>
      <c r="B619" s="358" t="s">
        <v>2711</v>
      </c>
      <c r="C619" s="439"/>
      <c r="D619" s="439"/>
      <c r="E619" s="439"/>
      <c r="F619" s="512">
        <f>SUM(F620:F659)</f>
        <v>963.5390000000001</v>
      </c>
      <c r="G619" s="503">
        <f>A657</f>
        <v>11</v>
      </c>
    </row>
    <row r="620" spans="1:7" ht="31.5">
      <c r="A620" s="803">
        <v>1</v>
      </c>
      <c r="B620" s="804" t="s">
        <v>464</v>
      </c>
      <c r="C620" s="345" t="s">
        <v>2703</v>
      </c>
      <c r="D620" s="382"/>
      <c r="E620" s="513" t="s">
        <v>198</v>
      </c>
      <c r="F620" s="514">
        <v>55</v>
      </c>
      <c r="G620" s="352" t="s">
        <v>4191</v>
      </c>
    </row>
    <row r="621" spans="1:7" ht="31.5">
      <c r="A621" s="803"/>
      <c r="B621" s="804"/>
      <c r="C621" s="345" t="s">
        <v>2109</v>
      </c>
      <c r="D621" s="382"/>
      <c r="E621" s="353" t="s">
        <v>2110</v>
      </c>
      <c r="F621" s="514">
        <v>15</v>
      </c>
      <c r="G621" s="352" t="s">
        <v>4191</v>
      </c>
    </row>
    <row r="622" spans="1:7" ht="47.25">
      <c r="A622" s="803"/>
      <c r="B622" s="804"/>
      <c r="C622" s="345"/>
      <c r="D622" s="345" t="s">
        <v>2111</v>
      </c>
      <c r="E622" s="345" t="s">
        <v>2112</v>
      </c>
      <c r="F622" s="514">
        <v>20</v>
      </c>
      <c r="G622" s="352" t="s">
        <v>4420</v>
      </c>
    </row>
    <row r="623" spans="1:7">
      <c r="A623" s="803"/>
      <c r="B623" s="804"/>
      <c r="C623" s="345"/>
      <c r="D623" s="345" t="s">
        <v>2119</v>
      </c>
      <c r="E623" s="345" t="s">
        <v>453</v>
      </c>
      <c r="F623" s="514">
        <v>14</v>
      </c>
      <c r="G623" s="352" t="s">
        <v>4420</v>
      </c>
    </row>
    <row r="624" spans="1:7">
      <c r="A624" s="803">
        <v>2</v>
      </c>
      <c r="B624" s="804" t="s">
        <v>465</v>
      </c>
      <c r="C624" s="345" t="s">
        <v>2114</v>
      </c>
      <c r="D624" s="382"/>
      <c r="E624" s="345" t="s">
        <v>2704</v>
      </c>
      <c r="F624" s="514">
        <v>35</v>
      </c>
      <c r="G624" s="352" t="s">
        <v>4191</v>
      </c>
    </row>
    <row r="625" spans="1:7" ht="31.5">
      <c r="A625" s="803"/>
      <c r="B625" s="804"/>
      <c r="C625" s="345" t="s">
        <v>2705</v>
      </c>
      <c r="D625" s="382"/>
      <c r="E625" s="345" t="s">
        <v>155</v>
      </c>
      <c r="F625" s="514">
        <v>13</v>
      </c>
      <c r="G625" s="352" t="s">
        <v>4191</v>
      </c>
    </row>
    <row r="626" spans="1:7">
      <c r="A626" s="803"/>
      <c r="B626" s="804"/>
      <c r="C626" s="382"/>
      <c r="D626" s="345" t="s">
        <v>2119</v>
      </c>
      <c r="E626" s="345" t="s">
        <v>453</v>
      </c>
      <c r="F626" s="515">
        <v>5.8</v>
      </c>
      <c r="G626" s="352" t="s">
        <v>4420</v>
      </c>
    </row>
    <row r="627" spans="1:7" ht="31.5">
      <c r="A627" s="803"/>
      <c r="B627" s="804"/>
      <c r="C627" s="382"/>
      <c r="D627" s="345" t="s">
        <v>2115</v>
      </c>
      <c r="E627" s="345" t="s">
        <v>209</v>
      </c>
      <c r="F627" s="514">
        <v>10</v>
      </c>
      <c r="G627" s="352" t="s">
        <v>4420</v>
      </c>
    </row>
    <row r="628" spans="1:7" ht="47.25">
      <c r="A628" s="803"/>
      <c r="B628" s="804"/>
      <c r="C628" s="345"/>
      <c r="D628" s="345" t="s">
        <v>2706</v>
      </c>
      <c r="E628" s="345" t="s">
        <v>2116</v>
      </c>
      <c r="F628" s="515">
        <v>15.7</v>
      </c>
      <c r="G628" s="352" t="s">
        <v>4420</v>
      </c>
    </row>
    <row r="629" spans="1:7" ht="31.5">
      <c r="A629" s="803"/>
      <c r="B629" s="804"/>
      <c r="C629" s="382"/>
      <c r="D629" s="345" t="s">
        <v>2113</v>
      </c>
      <c r="E629" s="345" t="s">
        <v>466</v>
      </c>
      <c r="F629" s="516">
        <v>1.579</v>
      </c>
      <c r="G629" s="352" t="s">
        <v>4420</v>
      </c>
    </row>
    <row r="630" spans="1:7">
      <c r="A630" s="803">
        <v>3</v>
      </c>
      <c r="B630" s="804" t="s">
        <v>467</v>
      </c>
      <c r="C630" s="345" t="s">
        <v>2117</v>
      </c>
      <c r="D630" s="382"/>
      <c r="E630" s="345" t="s">
        <v>230</v>
      </c>
      <c r="F630" s="515">
        <v>7.8</v>
      </c>
      <c r="G630" s="352" t="s">
        <v>4191</v>
      </c>
    </row>
    <row r="631" spans="1:7">
      <c r="A631" s="803"/>
      <c r="B631" s="804"/>
      <c r="C631" s="345" t="s">
        <v>2118</v>
      </c>
      <c r="D631" s="382"/>
      <c r="E631" s="345" t="s">
        <v>209</v>
      </c>
      <c r="F631" s="515">
        <v>4.5</v>
      </c>
      <c r="G631" s="352" t="s">
        <v>4191</v>
      </c>
    </row>
    <row r="632" spans="1:7">
      <c r="A632" s="803"/>
      <c r="B632" s="804"/>
      <c r="C632" s="345" t="s">
        <v>2119</v>
      </c>
      <c r="D632" s="382"/>
      <c r="E632" s="345" t="s">
        <v>453</v>
      </c>
      <c r="F632" s="515">
        <v>3.8</v>
      </c>
      <c r="G632" s="352" t="s">
        <v>4191</v>
      </c>
    </row>
    <row r="633" spans="1:7" ht="31.5">
      <c r="A633" s="803"/>
      <c r="B633" s="804"/>
      <c r="C633" s="382"/>
      <c r="D633" s="345" t="s">
        <v>2115</v>
      </c>
      <c r="E633" s="345" t="s">
        <v>209</v>
      </c>
      <c r="F633" s="515">
        <v>8.6</v>
      </c>
      <c r="G633" s="352" t="s">
        <v>4420</v>
      </c>
    </row>
    <row r="634" spans="1:7" ht="47.25">
      <c r="A634" s="803"/>
      <c r="B634" s="804"/>
      <c r="C634" s="345"/>
      <c r="D634" s="345" t="s">
        <v>2707</v>
      </c>
      <c r="E634" s="345" t="s">
        <v>2116</v>
      </c>
      <c r="F634" s="515">
        <v>12.6</v>
      </c>
      <c r="G634" s="352" t="s">
        <v>4420</v>
      </c>
    </row>
    <row r="635" spans="1:7">
      <c r="A635" s="811">
        <v>4</v>
      </c>
      <c r="B635" s="804" t="s">
        <v>468</v>
      </c>
      <c r="C635" s="345" t="s">
        <v>2121</v>
      </c>
      <c r="D635" s="517"/>
      <c r="E635" s="345" t="s">
        <v>209</v>
      </c>
      <c r="F635" s="514">
        <v>22</v>
      </c>
      <c r="G635" s="352" t="s">
        <v>4191</v>
      </c>
    </row>
    <row r="636" spans="1:7">
      <c r="A636" s="811"/>
      <c r="B636" s="804"/>
      <c r="C636" s="345" t="s">
        <v>2119</v>
      </c>
      <c r="D636" s="382"/>
      <c r="E636" s="345" t="s">
        <v>453</v>
      </c>
      <c r="F636" s="515">
        <v>6.8</v>
      </c>
      <c r="G636" s="352" t="s">
        <v>4191</v>
      </c>
    </row>
    <row r="637" spans="1:7" ht="31.5">
      <c r="A637" s="811"/>
      <c r="B637" s="804"/>
      <c r="C637" s="382"/>
      <c r="D637" s="345" t="s">
        <v>2115</v>
      </c>
      <c r="E637" s="345" t="s">
        <v>209</v>
      </c>
      <c r="F637" s="514">
        <v>8</v>
      </c>
      <c r="G637" s="352" t="s">
        <v>4420</v>
      </c>
    </row>
    <row r="638" spans="1:7">
      <c r="A638" s="803">
        <v>5</v>
      </c>
      <c r="B638" s="804" t="s">
        <v>469</v>
      </c>
      <c r="C638" s="345" t="s">
        <v>2119</v>
      </c>
      <c r="D638" s="382"/>
      <c r="E638" s="345" t="s">
        <v>453</v>
      </c>
      <c r="F638" s="515">
        <v>6.8</v>
      </c>
      <c r="G638" s="352" t="s">
        <v>4191</v>
      </c>
    </row>
    <row r="639" spans="1:7" ht="31.5">
      <c r="A639" s="803"/>
      <c r="B639" s="804"/>
      <c r="C639" s="382"/>
      <c r="D639" s="345" t="s">
        <v>2122</v>
      </c>
      <c r="E639" s="345" t="s">
        <v>209</v>
      </c>
      <c r="F639" s="515">
        <v>13.6</v>
      </c>
      <c r="G639" s="352" t="s">
        <v>4420</v>
      </c>
    </row>
    <row r="640" spans="1:7" ht="47.25">
      <c r="A640" s="803"/>
      <c r="B640" s="804"/>
      <c r="C640" s="345"/>
      <c r="D640" s="345" t="s">
        <v>2120</v>
      </c>
      <c r="E640" s="345" t="s">
        <v>2116</v>
      </c>
      <c r="F640" s="515">
        <v>20.7</v>
      </c>
      <c r="G640" s="352" t="s">
        <v>4420</v>
      </c>
    </row>
    <row r="641" spans="1:7" ht="31.5">
      <c r="A641" s="803">
        <v>6</v>
      </c>
      <c r="B641" s="804" t="s">
        <v>470</v>
      </c>
      <c r="C641" s="345" t="s">
        <v>2115</v>
      </c>
      <c r="E641" s="345" t="s">
        <v>209</v>
      </c>
      <c r="F641" s="514">
        <v>13</v>
      </c>
      <c r="G641" s="352" t="s">
        <v>4191</v>
      </c>
    </row>
    <row r="642" spans="1:7" ht="47.25">
      <c r="A642" s="803"/>
      <c r="B642" s="804"/>
      <c r="C642" s="345"/>
      <c r="D642" s="345" t="s">
        <v>2123</v>
      </c>
      <c r="E642" s="345" t="s">
        <v>2116</v>
      </c>
      <c r="F642" s="514">
        <v>162</v>
      </c>
      <c r="G642" s="352" t="s">
        <v>4420</v>
      </c>
    </row>
    <row r="643" spans="1:7" ht="63">
      <c r="A643" s="803">
        <v>7</v>
      </c>
      <c r="B643" s="804" t="s">
        <v>471</v>
      </c>
      <c r="C643" s="345" t="s">
        <v>2124</v>
      </c>
      <c r="D643" s="382"/>
      <c r="E643" s="345" t="s">
        <v>2125</v>
      </c>
      <c r="F643" s="515">
        <v>55.6</v>
      </c>
      <c r="G643" s="352" t="s">
        <v>4191</v>
      </c>
    </row>
    <row r="644" spans="1:7">
      <c r="A644" s="803"/>
      <c r="B644" s="804"/>
      <c r="C644" s="345" t="s">
        <v>2119</v>
      </c>
      <c r="E644" s="483" t="s">
        <v>453</v>
      </c>
      <c r="F644" s="515">
        <v>3.5</v>
      </c>
      <c r="G644" s="352" t="s">
        <v>4191</v>
      </c>
    </row>
    <row r="645" spans="1:7" ht="31.5">
      <c r="A645" s="803"/>
      <c r="B645" s="804"/>
      <c r="C645" s="345"/>
      <c r="D645" s="345" t="s">
        <v>2126</v>
      </c>
      <c r="E645" s="483" t="s">
        <v>209</v>
      </c>
      <c r="F645" s="514">
        <v>3</v>
      </c>
      <c r="G645" s="352" t="s">
        <v>4420</v>
      </c>
    </row>
    <row r="646" spans="1:7">
      <c r="A646" s="803">
        <v>8</v>
      </c>
      <c r="B646" s="804" t="s">
        <v>472</v>
      </c>
      <c r="C646" s="345"/>
      <c r="D646" s="345" t="s">
        <v>2119</v>
      </c>
      <c r="E646" s="345" t="s">
        <v>453</v>
      </c>
      <c r="F646" s="515">
        <v>1.7</v>
      </c>
      <c r="G646" s="352" t="s">
        <v>4420</v>
      </c>
    </row>
    <row r="647" spans="1:7" ht="31.5">
      <c r="A647" s="803"/>
      <c r="B647" s="804"/>
      <c r="C647" s="345"/>
      <c r="D647" s="345" t="s">
        <v>2126</v>
      </c>
      <c r="E647" s="483" t="s">
        <v>209</v>
      </c>
      <c r="F647" s="514">
        <v>3</v>
      </c>
      <c r="G647" s="352" t="s">
        <v>4420</v>
      </c>
    </row>
    <row r="648" spans="1:7">
      <c r="A648" s="803">
        <v>9</v>
      </c>
      <c r="B648" s="804" t="s">
        <v>473</v>
      </c>
      <c r="C648" s="345" t="s">
        <v>2127</v>
      </c>
      <c r="D648" s="382"/>
      <c r="E648" s="345" t="s">
        <v>209</v>
      </c>
      <c r="F648" s="514">
        <v>15</v>
      </c>
      <c r="G648" s="352" t="s">
        <v>4191</v>
      </c>
    </row>
    <row r="649" spans="1:7">
      <c r="A649" s="803"/>
      <c r="B649" s="804"/>
      <c r="C649" s="345" t="s">
        <v>2119</v>
      </c>
      <c r="D649" s="382"/>
      <c r="E649" s="345" t="s">
        <v>453</v>
      </c>
      <c r="F649" s="514">
        <v>12</v>
      </c>
      <c r="G649" s="352" t="s">
        <v>4191</v>
      </c>
    </row>
    <row r="650" spans="1:7" ht="63">
      <c r="A650" s="803"/>
      <c r="B650" s="804"/>
      <c r="C650" s="345"/>
      <c r="D650" s="369" t="s">
        <v>2128</v>
      </c>
      <c r="E650" s="369" t="s">
        <v>2129</v>
      </c>
      <c r="F650" s="515">
        <v>125.4</v>
      </c>
      <c r="G650" s="352" t="s">
        <v>4420</v>
      </c>
    </row>
    <row r="651" spans="1:7">
      <c r="A651" s="803"/>
      <c r="B651" s="804"/>
      <c r="C651" s="345"/>
      <c r="D651" s="369" t="s">
        <v>2130</v>
      </c>
      <c r="E651" s="518" t="s">
        <v>2131</v>
      </c>
      <c r="F651" s="514">
        <v>7</v>
      </c>
      <c r="G651" s="352" t="s">
        <v>4420</v>
      </c>
    </row>
    <row r="652" spans="1:7" ht="47.25">
      <c r="A652" s="803"/>
      <c r="B652" s="804"/>
      <c r="C652" s="345"/>
      <c r="D652" s="369" t="s">
        <v>2120</v>
      </c>
      <c r="E652" s="369" t="s">
        <v>2116</v>
      </c>
      <c r="F652" s="515">
        <v>17.7</v>
      </c>
      <c r="G652" s="352" t="s">
        <v>4420</v>
      </c>
    </row>
    <row r="653" spans="1:7">
      <c r="A653" s="803">
        <v>10</v>
      </c>
      <c r="B653" s="804" t="s">
        <v>474</v>
      </c>
      <c r="C653" s="345" t="s">
        <v>2119</v>
      </c>
      <c r="D653" s="345"/>
      <c r="E653" s="345" t="s">
        <v>453</v>
      </c>
      <c r="F653" s="515">
        <v>2.2000000000000002</v>
      </c>
      <c r="G653" s="352" t="s">
        <v>4191</v>
      </c>
    </row>
    <row r="654" spans="1:7">
      <c r="A654" s="803"/>
      <c r="B654" s="804"/>
      <c r="C654" s="345" t="s">
        <v>2132</v>
      </c>
      <c r="D654" s="345"/>
      <c r="E654" s="345" t="s">
        <v>230</v>
      </c>
      <c r="F654" s="516">
        <v>17.46</v>
      </c>
      <c r="G654" s="352" t="s">
        <v>4191</v>
      </c>
    </row>
    <row r="655" spans="1:7" ht="31.5">
      <c r="A655" s="803"/>
      <c r="B655" s="804"/>
      <c r="C655" s="345" t="s">
        <v>2122</v>
      </c>
      <c r="D655" s="345"/>
      <c r="E655" s="345" t="s">
        <v>209</v>
      </c>
      <c r="F655" s="514">
        <v>7</v>
      </c>
      <c r="G655" s="352" t="s">
        <v>4420</v>
      </c>
    </row>
    <row r="656" spans="1:7" ht="47.25">
      <c r="A656" s="803"/>
      <c r="B656" s="804"/>
      <c r="C656" s="345"/>
      <c r="D656" s="345" t="s">
        <v>2708</v>
      </c>
      <c r="E656" s="345" t="s">
        <v>2116</v>
      </c>
      <c r="F656" s="515">
        <v>18.899999999999999</v>
      </c>
      <c r="G656" s="352" t="s">
        <v>4420</v>
      </c>
    </row>
    <row r="657" spans="1:7" ht="63">
      <c r="A657" s="805">
        <v>11</v>
      </c>
      <c r="B657" s="808" t="s">
        <v>2136</v>
      </c>
      <c r="C657" s="345"/>
      <c r="D657" s="345" t="s">
        <v>2133</v>
      </c>
      <c r="E657" s="345" t="s">
        <v>2134</v>
      </c>
      <c r="F657" s="514">
        <v>62</v>
      </c>
      <c r="G657" s="352" t="s">
        <v>4420</v>
      </c>
    </row>
    <row r="658" spans="1:7" ht="47.25">
      <c r="A658" s="806"/>
      <c r="B658" s="809"/>
      <c r="C658" s="345"/>
      <c r="D658" s="345" t="s">
        <v>2135</v>
      </c>
      <c r="E658" s="345" t="s">
        <v>2116</v>
      </c>
      <c r="F658" s="515">
        <v>121.8</v>
      </c>
      <c r="G658" s="352" t="s">
        <v>4420</v>
      </c>
    </row>
    <row r="659" spans="1:7">
      <c r="A659" s="807"/>
      <c r="B659" s="810"/>
      <c r="C659" s="345"/>
      <c r="D659" s="345" t="s">
        <v>2119</v>
      </c>
      <c r="E659" s="345" t="s">
        <v>453</v>
      </c>
      <c r="F659" s="514">
        <v>15</v>
      </c>
      <c r="G659" s="352" t="s">
        <v>4420</v>
      </c>
    </row>
    <row r="660" spans="1:7" ht="31.5">
      <c r="A660" s="360" t="s">
        <v>4717</v>
      </c>
      <c r="B660" s="358" t="s">
        <v>227</v>
      </c>
      <c r="C660" s="439"/>
      <c r="D660" s="439"/>
      <c r="E660" s="439"/>
      <c r="F660" s="498">
        <f>SUM(F661:F665)</f>
        <v>1041</v>
      </c>
      <c r="G660" s="503">
        <f>A665</f>
        <v>5</v>
      </c>
    </row>
    <row r="661" spans="1:7" ht="47.25">
      <c r="A661" s="422">
        <v>1</v>
      </c>
      <c r="B661" s="345" t="s">
        <v>4001</v>
      </c>
      <c r="C661" s="480"/>
      <c r="D661" s="425"/>
      <c r="E661" s="345" t="s">
        <v>4002</v>
      </c>
      <c r="F661" s="521">
        <v>454</v>
      </c>
      <c r="G661" s="352" t="s">
        <v>4191</v>
      </c>
    </row>
    <row r="662" spans="1:7" ht="31.5">
      <c r="A662" s="422">
        <v>2</v>
      </c>
      <c r="B662" s="345" t="s">
        <v>4003</v>
      </c>
      <c r="C662" s="345" t="s">
        <v>4004</v>
      </c>
      <c r="D662" s="425"/>
      <c r="E662" s="345" t="s">
        <v>4005</v>
      </c>
      <c r="F662" s="521">
        <v>50</v>
      </c>
      <c r="G662" s="352" t="s">
        <v>4191</v>
      </c>
    </row>
    <row r="663" spans="1:7" ht="31.5">
      <c r="A663" s="422">
        <v>3</v>
      </c>
      <c r="B663" s="345" t="s">
        <v>4006</v>
      </c>
      <c r="C663" s="345" t="s">
        <v>4007</v>
      </c>
      <c r="D663" s="425"/>
      <c r="E663" s="345" t="s">
        <v>4008</v>
      </c>
      <c r="F663" s="521">
        <v>30</v>
      </c>
      <c r="G663" s="352" t="s">
        <v>4191</v>
      </c>
    </row>
    <row r="664" spans="1:7">
      <c r="A664" s="422">
        <v>4</v>
      </c>
      <c r="B664" s="425" t="s">
        <v>372</v>
      </c>
      <c r="C664" s="345" t="s">
        <v>2181</v>
      </c>
      <c r="D664" s="425"/>
      <c r="E664" s="345" t="s">
        <v>2182</v>
      </c>
      <c r="F664" s="521">
        <v>53</v>
      </c>
      <c r="G664" s="352" t="s">
        <v>4420</v>
      </c>
    </row>
    <row r="665" spans="1:7" ht="47.25">
      <c r="A665" s="422">
        <v>5</v>
      </c>
      <c r="B665" s="345" t="s">
        <v>3999</v>
      </c>
      <c r="C665" s="480"/>
      <c r="D665" s="425"/>
      <c r="E665" s="345" t="s">
        <v>4000</v>
      </c>
      <c r="F665" s="521">
        <v>454</v>
      </c>
      <c r="G665" s="352" t="s">
        <v>4420</v>
      </c>
    </row>
    <row r="666" spans="1:7" ht="31.5">
      <c r="A666" s="360" t="s">
        <v>4718</v>
      </c>
      <c r="B666" s="358" t="s">
        <v>297</v>
      </c>
      <c r="C666" s="439"/>
      <c r="D666" s="439"/>
      <c r="E666" s="439"/>
      <c r="F666" s="498">
        <f>SUM(F667:F691)</f>
        <v>156.79999999999998</v>
      </c>
      <c r="G666" s="503">
        <f>A688</f>
        <v>4</v>
      </c>
    </row>
    <row r="667" spans="1:7" ht="31.5">
      <c r="A667" s="795">
        <v>1</v>
      </c>
      <c r="B667" s="800" t="s">
        <v>2141</v>
      </c>
      <c r="C667" s="522" t="s">
        <v>3991</v>
      </c>
      <c r="D667" s="523"/>
      <c r="E667" s="523" t="s">
        <v>209</v>
      </c>
      <c r="F667" s="502">
        <v>20</v>
      </c>
      <c r="G667" s="352" t="s">
        <v>4191</v>
      </c>
    </row>
    <row r="668" spans="1:7">
      <c r="A668" s="796"/>
      <c r="B668" s="801"/>
      <c r="C668" s="524" t="s">
        <v>3992</v>
      </c>
      <c r="D668" s="523"/>
      <c r="E668" s="523" t="s">
        <v>209</v>
      </c>
      <c r="F668" s="525">
        <v>0.3</v>
      </c>
      <c r="G668" s="352" t="s">
        <v>4191</v>
      </c>
    </row>
    <row r="669" spans="1:7">
      <c r="A669" s="796"/>
      <c r="B669" s="801"/>
      <c r="C669" s="526" t="s">
        <v>4706</v>
      </c>
      <c r="D669" s="523"/>
      <c r="E669" s="523" t="s">
        <v>291</v>
      </c>
      <c r="F669" s="525">
        <v>3.1</v>
      </c>
      <c r="G669" s="352" t="s">
        <v>4420</v>
      </c>
    </row>
    <row r="670" spans="1:7" ht="31.5">
      <c r="A670" s="796"/>
      <c r="B670" s="801"/>
      <c r="C670" s="522" t="s">
        <v>3985</v>
      </c>
      <c r="D670" s="523"/>
      <c r="E670" s="523" t="s">
        <v>209</v>
      </c>
      <c r="F670" s="525">
        <v>2.8</v>
      </c>
      <c r="G670" s="352" t="s">
        <v>4420</v>
      </c>
    </row>
    <row r="671" spans="1:7">
      <c r="A671" s="796"/>
      <c r="B671" s="801"/>
      <c r="C671" s="524" t="s">
        <v>2140</v>
      </c>
      <c r="D671" s="523"/>
      <c r="E671" s="523" t="s">
        <v>209</v>
      </c>
      <c r="F671" s="525">
        <v>0.7</v>
      </c>
      <c r="G671" s="352" t="s">
        <v>4420</v>
      </c>
    </row>
    <row r="672" spans="1:7">
      <c r="A672" s="797"/>
      <c r="B672" s="802"/>
      <c r="C672" s="524" t="s">
        <v>3986</v>
      </c>
      <c r="D672" s="523"/>
      <c r="E672" s="523" t="s">
        <v>209</v>
      </c>
      <c r="F672" s="525">
        <v>0.4</v>
      </c>
      <c r="G672" s="352" t="s">
        <v>4420</v>
      </c>
    </row>
    <row r="673" spans="1:7">
      <c r="A673" s="798">
        <v>2</v>
      </c>
      <c r="B673" s="799" t="s">
        <v>2139</v>
      </c>
      <c r="C673" s="524" t="s">
        <v>2142</v>
      </c>
      <c r="D673" s="524"/>
      <c r="E673" s="523" t="s">
        <v>209</v>
      </c>
      <c r="F673" s="525">
        <v>1.5</v>
      </c>
      <c r="G673" s="352" t="s">
        <v>4191</v>
      </c>
    </row>
    <row r="674" spans="1:7">
      <c r="A674" s="798"/>
      <c r="B674" s="799"/>
      <c r="C674" s="524" t="s">
        <v>3987</v>
      </c>
      <c r="D674" s="524"/>
      <c r="E674" s="523" t="s">
        <v>209</v>
      </c>
      <c r="F674" s="525">
        <v>11.5</v>
      </c>
      <c r="G674" s="352" t="s">
        <v>4420</v>
      </c>
    </row>
    <row r="675" spans="1:7">
      <c r="A675" s="798"/>
      <c r="B675" s="799"/>
      <c r="C675" s="524" t="s">
        <v>3988</v>
      </c>
      <c r="D675" s="524"/>
      <c r="E675" s="523" t="s">
        <v>209</v>
      </c>
      <c r="F675" s="502">
        <v>7</v>
      </c>
      <c r="G675" s="352" t="s">
        <v>4420</v>
      </c>
    </row>
    <row r="676" spans="1:7">
      <c r="A676" s="798"/>
      <c r="B676" s="799"/>
      <c r="C676" s="524" t="s">
        <v>3989</v>
      </c>
      <c r="D676" s="528"/>
      <c r="E676" s="528" t="str">
        <f>E681</f>
        <v>Nạo vét</v>
      </c>
      <c r="F676" s="502">
        <v>10</v>
      </c>
      <c r="G676" s="352" t="s">
        <v>4420</v>
      </c>
    </row>
    <row r="677" spans="1:7">
      <c r="A677" s="795">
        <v>3</v>
      </c>
      <c r="B677" s="800" t="s">
        <v>2137</v>
      </c>
      <c r="C677" s="526" t="s">
        <v>3992</v>
      </c>
      <c r="D677" s="524"/>
      <c r="E677" s="523" t="s">
        <v>209</v>
      </c>
      <c r="F677" s="525">
        <v>0.4</v>
      </c>
      <c r="G677" s="352" t="s">
        <v>4191</v>
      </c>
    </row>
    <row r="678" spans="1:7">
      <c r="A678" s="796"/>
      <c r="B678" s="801"/>
      <c r="C678" s="526" t="s">
        <v>3998</v>
      </c>
      <c r="D678" s="524"/>
      <c r="E678" s="523" t="s">
        <v>209</v>
      </c>
      <c r="F678" s="525">
        <v>0.4</v>
      </c>
      <c r="G678" s="352" t="s">
        <v>4191</v>
      </c>
    </row>
    <row r="679" spans="1:7">
      <c r="A679" s="796"/>
      <c r="B679" s="801"/>
      <c r="C679" s="526" t="s">
        <v>3986</v>
      </c>
      <c r="D679" s="524"/>
      <c r="E679" s="523" t="s">
        <v>209</v>
      </c>
      <c r="F679" s="525">
        <v>1.4</v>
      </c>
      <c r="G679" s="352" t="s">
        <v>4191</v>
      </c>
    </row>
    <row r="680" spans="1:7">
      <c r="A680" s="796"/>
      <c r="B680" s="801"/>
      <c r="C680" s="526" t="s">
        <v>2140</v>
      </c>
      <c r="D680" s="524"/>
      <c r="E680" s="523" t="s">
        <v>209</v>
      </c>
      <c r="F680" s="525">
        <v>0.4</v>
      </c>
      <c r="G680" s="352" t="s">
        <v>4191</v>
      </c>
    </row>
    <row r="681" spans="1:7">
      <c r="A681" s="796"/>
      <c r="B681" s="801"/>
      <c r="C681" s="524" t="s">
        <v>3989</v>
      </c>
      <c r="D681" s="524"/>
      <c r="E681" s="523" t="s">
        <v>230</v>
      </c>
      <c r="F681" s="502">
        <v>43</v>
      </c>
      <c r="G681" s="352" t="s">
        <v>4420</v>
      </c>
    </row>
    <row r="682" spans="1:7" ht="31.5">
      <c r="A682" s="796"/>
      <c r="B682" s="801"/>
      <c r="C682" s="522" t="s">
        <v>3993</v>
      </c>
      <c r="D682" s="524"/>
      <c r="E682" s="523" t="s">
        <v>209</v>
      </c>
      <c r="F682" s="525">
        <v>3.3</v>
      </c>
      <c r="G682" s="352" t="s">
        <v>4420</v>
      </c>
    </row>
    <row r="683" spans="1:7" ht="31.5">
      <c r="A683" s="796"/>
      <c r="B683" s="801"/>
      <c r="C683" s="522" t="s">
        <v>3994</v>
      </c>
      <c r="D683" s="524"/>
      <c r="E683" s="523" t="s">
        <v>209</v>
      </c>
      <c r="F683" s="525">
        <v>6.6</v>
      </c>
      <c r="G683" s="352" t="s">
        <v>4420</v>
      </c>
    </row>
    <row r="684" spans="1:7" ht="31.5">
      <c r="A684" s="796"/>
      <c r="B684" s="801"/>
      <c r="C684" s="522" t="s">
        <v>3995</v>
      </c>
      <c r="D684" s="524"/>
      <c r="E684" s="523" t="s">
        <v>209</v>
      </c>
      <c r="F684" s="502">
        <v>3</v>
      </c>
      <c r="G684" s="352" t="s">
        <v>4420</v>
      </c>
    </row>
    <row r="685" spans="1:7">
      <c r="A685" s="796"/>
      <c r="B685" s="801"/>
      <c r="C685" s="522" t="s">
        <v>3990</v>
      </c>
      <c r="D685" s="524"/>
      <c r="E685" s="523" t="s">
        <v>209</v>
      </c>
      <c r="F685" s="502">
        <v>7</v>
      </c>
      <c r="G685" s="352" t="s">
        <v>4420</v>
      </c>
    </row>
    <row r="686" spans="1:7" ht="31.5">
      <c r="A686" s="796"/>
      <c r="B686" s="801"/>
      <c r="C686" s="529" t="s">
        <v>3996</v>
      </c>
      <c r="D686" s="524"/>
      <c r="E686" s="523" t="s">
        <v>209</v>
      </c>
      <c r="F686" s="525">
        <v>9.1999999999999993</v>
      </c>
      <c r="G686" s="352" t="s">
        <v>4420</v>
      </c>
    </row>
    <row r="687" spans="1:7" ht="31.5">
      <c r="A687" s="797"/>
      <c r="B687" s="802"/>
      <c r="C687" s="522" t="s">
        <v>3997</v>
      </c>
      <c r="D687" s="524"/>
      <c r="E687" s="523" t="s">
        <v>209</v>
      </c>
      <c r="F687" s="502">
        <v>4</v>
      </c>
      <c r="G687" s="352" t="s">
        <v>4420</v>
      </c>
    </row>
    <row r="688" spans="1:7">
      <c r="A688" s="795">
        <v>4</v>
      </c>
      <c r="B688" s="800" t="s">
        <v>2138</v>
      </c>
      <c r="C688" s="526" t="s">
        <v>3992</v>
      </c>
      <c r="D688" s="524"/>
      <c r="E688" s="523" t="s">
        <v>209</v>
      </c>
      <c r="F688" s="525">
        <v>0.5</v>
      </c>
      <c r="G688" s="352" t="s">
        <v>4191</v>
      </c>
    </row>
    <row r="689" spans="1:7">
      <c r="A689" s="796"/>
      <c r="B689" s="801"/>
      <c r="C689" s="526" t="s">
        <v>3986</v>
      </c>
      <c r="D689" s="524"/>
      <c r="E689" s="523" t="s">
        <v>209</v>
      </c>
      <c r="F689" s="525">
        <v>0.4</v>
      </c>
      <c r="G689" s="352" t="s">
        <v>4191</v>
      </c>
    </row>
    <row r="690" spans="1:7">
      <c r="A690" s="796"/>
      <c r="B690" s="801"/>
      <c r="C690" s="526" t="s">
        <v>3989</v>
      </c>
      <c r="D690" s="524"/>
      <c r="E690" s="523" t="s">
        <v>230</v>
      </c>
      <c r="F690" s="525">
        <v>19.5</v>
      </c>
      <c r="G690" s="352" t="s">
        <v>4420</v>
      </c>
    </row>
    <row r="691" spans="1:7">
      <c r="A691" s="797"/>
      <c r="B691" s="802"/>
      <c r="C691" s="526" t="str">
        <f>C690</f>
        <v>Bể hút bồi lắng</v>
      </c>
      <c r="D691" s="524"/>
      <c r="E691" s="523" t="s">
        <v>209</v>
      </c>
      <c r="F691" s="525">
        <v>0.4</v>
      </c>
      <c r="G691" s="352" t="s">
        <v>4420</v>
      </c>
    </row>
    <row r="692" spans="1:7">
      <c r="A692" s="318" t="s">
        <v>4719</v>
      </c>
      <c r="B692" s="357" t="s">
        <v>64</v>
      </c>
      <c r="C692" s="357"/>
      <c r="D692" s="357"/>
      <c r="E692" s="357"/>
      <c r="F692" s="487">
        <f>SUM(F693:F839)</f>
        <v>50565.429000000004</v>
      </c>
      <c r="G692" s="318">
        <f>A839</f>
        <v>140</v>
      </c>
    </row>
    <row r="693" spans="1:7" ht="94.5">
      <c r="A693" s="384">
        <v>1</v>
      </c>
      <c r="B693" s="385" t="s">
        <v>4458</v>
      </c>
      <c r="C693" s="369" t="s">
        <v>2800</v>
      </c>
      <c r="D693" s="382"/>
      <c r="E693" s="369" t="s">
        <v>2801</v>
      </c>
      <c r="F693" s="391">
        <v>10</v>
      </c>
      <c r="G693" s="352" t="s">
        <v>4191</v>
      </c>
    </row>
    <row r="694" spans="1:7" ht="157.5">
      <c r="A694" s="384">
        <v>2</v>
      </c>
      <c r="B694" s="369" t="s">
        <v>4458</v>
      </c>
      <c r="C694" s="369" t="s">
        <v>2802</v>
      </c>
      <c r="D694" s="382"/>
      <c r="E694" s="386" t="s">
        <v>2803</v>
      </c>
      <c r="F694" s="530">
        <v>4.5</v>
      </c>
      <c r="G694" s="352" t="s">
        <v>4191</v>
      </c>
    </row>
    <row r="695" spans="1:7" ht="110.25">
      <c r="A695" s="384">
        <v>3</v>
      </c>
      <c r="B695" s="369" t="s">
        <v>4459</v>
      </c>
      <c r="C695" s="369" t="s">
        <v>2804</v>
      </c>
      <c r="E695" s="386" t="s">
        <v>2805</v>
      </c>
      <c r="F695" s="530">
        <v>1.5</v>
      </c>
      <c r="G695" s="352" t="s">
        <v>4191</v>
      </c>
    </row>
    <row r="696" spans="1:7" ht="189">
      <c r="A696" s="384">
        <v>4</v>
      </c>
      <c r="B696" s="369" t="s">
        <v>1732</v>
      </c>
      <c r="C696" s="531" t="s">
        <v>2881</v>
      </c>
      <c r="D696" s="382"/>
      <c r="E696" s="386" t="s">
        <v>1794</v>
      </c>
      <c r="F696" s="391">
        <v>18</v>
      </c>
      <c r="G696" s="352" t="s">
        <v>4191</v>
      </c>
    </row>
    <row r="697" spans="1:7" ht="94.5">
      <c r="A697" s="384">
        <v>5</v>
      </c>
      <c r="B697" s="369" t="s">
        <v>2806</v>
      </c>
      <c r="C697" s="531" t="s">
        <v>2882</v>
      </c>
      <c r="E697" s="532" t="s">
        <v>2883</v>
      </c>
      <c r="F697" s="533">
        <v>4</v>
      </c>
      <c r="G697" s="352" t="s">
        <v>4191</v>
      </c>
    </row>
    <row r="698" spans="1:7" ht="157.5">
      <c r="A698" s="384">
        <v>6</v>
      </c>
      <c r="B698" s="369" t="s">
        <v>2807</v>
      </c>
      <c r="C698" s="534" t="s">
        <v>2884</v>
      </c>
      <c r="D698" s="382"/>
      <c r="E698" s="386" t="s">
        <v>1998</v>
      </c>
      <c r="F698" s="533">
        <v>10</v>
      </c>
      <c r="G698" s="352" t="s">
        <v>4191</v>
      </c>
    </row>
    <row r="699" spans="1:7" ht="31.5">
      <c r="A699" s="384">
        <v>7</v>
      </c>
      <c r="B699" s="369" t="s">
        <v>4460</v>
      </c>
      <c r="C699" s="369" t="s">
        <v>4461</v>
      </c>
      <c r="D699" s="535"/>
      <c r="E699" s="369"/>
      <c r="F699" s="536">
        <v>1.5</v>
      </c>
      <c r="G699" s="352" t="s">
        <v>4191</v>
      </c>
    </row>
    <row r="700" spans="1:7" ht="47.25">
      <c r="A700" s="772">
        <v>8</v>
      </c>
      <c r="B700" s="763" t="s">
        <v>4462</v>
      </c>
      <c r="C700" s="369" t="s">
        <v>559</v>
      </c>
      <c r="D700" s="382"/>
      <c r="E700" s="369" t="s">
        <v>560</v>
      </c>
      <c r="F700" s="533"/>
      <c r="G700" s="352" t="s">
        <v>4191</v>
      </c>
    </row>
    <row r="701" spans="1:7" ht="31.5">
      <c r="A701" s="773"/>
      <c r="B701" s="764"/>
      <c r="C701" s="369" t="s">
        <v>561</v>
      </c>
      <c r="D701" s="382"/>
      <c r="E701" s="369" t="s">
        <v>2808</v>
      </c>
      <c r="F701" s="533">
        <v>5</v>
      </c>
      <c r="G701" s="352" t="s">
        <v>4191</v>
      </c>
    </row>
    <row r="702" spans="1:7" ht="47.25">
      <c r="A702" s="772">
        <v>9</v>
      </c>
      <c r="B702" s="763" t="s">
        <v>2809</v>
      </c>
      <c r="C702" s="369" t="s">
        <v>563</v>
      </c>
      <c r="D702" s="369"/>
      <c r="E702" s="369" t="s">
        <v>560</v>
      </c>
      <c r="F702" s="533"/>
      <c r="G702" s="352" t="s">
        <v>4191</v>
      </c>
    </row>
    <row r="703" spans="1:7" ht="31.5">
      <c r="A703" s="773"/>
      <c r="B703" s="764"/>
      <c r="C703" s="369" t="s">
        <v>564</v>
      </c>
      <c r="D703" s="369"/>
      <c r="E703" s="369" t="s">
        <v>565</v>
      </c>
      <c r="F703" s="533">
        <v>200</v>
      </c>
      <c r="G703" s="352" t="s">
        <v>4191</v>
      </c>
    </row>
    <row r="704" spans="1:7" ht="47.25">
      <c r="A704" s="384">
        <v>10</v>
      </c>
      <c r="B704" s="398" t="s">
        <v>2810</v>
      </c>
      <c r="C704" s="369" t="s">
        <v>561</v>
      </c>
      <c r="D704" s="369"/>
      <c r="E704" s="369" t="s">
        <v>2811</v>
      </c>
      <c r="F704" s="533">
        <v>6</v>
      </c>
      <c r="G704" s="352" t="s">
        <v>4191</v>
      </c>
    </row>
    <row r="705" spans="1:7" ht="31.5">
      <c r="A705" s="772">
        <v>11</v>
      </c>
      <c r="B705" s="763" t="s">
        <v>2812</v>
      </c>
      <c r="C705" s="369" t="s">
        <v>566</v>
      </c>
      <c r="D705" s="369"/>
      <c r="E705" s="369" t="s">
        <v>567</v>
      </c>
      <c r="F705" s="530">
        <v>4.5</v>
      </c>
      <c r="G705" s="352" t="s">
        <v>4191</v>
      </c>
    </row>
    <row r="706" spans="1:7" ht="31.5">
      <c r="A706" s="773"/>
      <c r="B706" s="764"/>
      <c r="C706" s="369" t="s">
        <v>568</v>
      </c>
      <c r="D706" s="369"/>
      <c r="E706" s="369" t="s">
        <v>569</v>
      </c>
      <c r="F706" s="530">
        <v>1.5</v>
      </c>
      <c r="G706" s="352" t="s">
        <v>4191</v>
      </c>
    </row>
    <row r="707" spans="1:7" ht="63">
      <c r="A707" s="384">
        <v>12</v>
      </c>
      <c r="B707" s="369" t="s">
        <v>2813</v>
      </c>
      <c r="C707" s="369" t="s">
        <v>570</v>
      </c>
      <c r="D707" s="369"/>
      <c r="E707" s="369" t="s">
        <v>571</v>
      </c>
      <c r="F707" s="391">
        <v>20</v>
      </c>
      <c r="G707" s="352" t="s">
        <v>4191</v>
      </c>
    </row>
    <row r="708" spans="1:7" ht="299.25">
      <c r="A708" s="772">
        <v>13</v>
      </c>
      <c r="B708" s="790" t="s">
        <v>4463</v>
      </c>
      <c r="C708" s="538" t="s">
        <v>4464</v>
      </c>
      <c r="D708" s="538"/>
      <c r="E708" s="790" t="s">
        <v>4466</v>
      </c>
      <c r="F708" s="793">
        <v>53.56</v>
      </c>
      <c r="G708" s="767" t="s">
        <v>4191</v>
      </c>
    </row>
    <row r="709" spans="1:7" ht="204.75">
      <c r="A709" s="778"/>
      <c r="B709" s="792"/>
      <c r="C709" s="540" t="s">
        <v>4465</v>
      </c>
      <c r="D709" s="540"/>
      <c r="E709" s="791"/>
      <c r="F709" s="794"/>
      <c r="G709" s="769"/>
    </row>
    <row r="710" spans="1:7" ht="78.75">
      <c r="A710" s="773"/>
      <c r="B710" s="791"/>
      <c r="C710" s="369" t="s">
        <v>2814</v>
      </c>
      <c r="D710" s="369"/>
      <c r="E710" s="369" t="s">
        <v>2815</v>
      </c>
      <c r="F710" s="542">
        <v>5.24</v>
      </c>
      <c r="G710" s="352" t="s">
        <v>4191</v>
      </c>
    </row>
    <row r="711" spans="1:7" ht="126">
      <c r="A711" s="772">
        <v>14</v>
      </c>
      <c r="B711" s="790" t="s">
        <v>4467</v>
      </c>
      <c r="C711" s="369" t="s">
        <v>2816</v>
      </c>
      <c r="D711" s="369"/>
      <c r="E711" s="369" t="s">
        <v>4468</v>
      </c>
      <c r="F711" s="542">
        <v>10.47</v>
      </c>
      <c r="G711" s="352" t="s">
        <v>4191</v>
      </c>
    </row>
    <row r="712" spans="1:7" ht="63">
      <c r="A712" s="773"/>
      <c r="B712" s="792"/>
      <c r="C712" s="369" t="s">
        <v>2817</v>
      </c>
      <c r="D712" s="369"/>
      <c r="E712" s="369" t="s">
        <v>572</v>
      </c>
      <c r="F712" s="542">
        <v>1.84</v>
      </c>
      <c r="G712" s="352" t="s">
        <v>4191</v>
      </c>
    </row>
    <row r="713" spans="1:7" ht="110.25">
      <c r="A713" s="384">
        <v>15</v>
      </c>
      <c r="B713" s="369" t="s">
        <v>4469</v>
      </c>
      <c r="C713" s="369" t="s">
        <v>2818</v>
      </c>
      <c r="D713" s="369"/>
      <c r="E713" s="369" t="s">
        <v>4470</v>
      </c>
      <c r="F713" s="408">
        <v>4.8159999999999998</v>
      </c>
      <c r="G713" s="352" t="s">
        <v>4191</v>
      </c>
    </row>
    <row r="714" spans="1:7" ht="94.5">
      <c r="A714" s="384">
        <v>16</v>
      </c>
      <c r="B714" s="369" t="s">
        <v>4462</v>
      </c>
      <c r="C714" s="369" t="s">
        <v>2885</v>
      </c>
      <c r="D714" s="369"/>
      <c r="E714" s="369" t="s">
        <v>2819</v>
      </c>
      <c r="F714" s="408">
        <v>3.956</v>
      </c>
      <c r="G714" s="352" t="s">
        <v>4191</v>
      </c>
    </row>
    <row r="715" spans="1:7" ht="94.5">
      <c r="A715" s="384">
        <v>17</v>
      </c>
      <c r="B715" s="369" t="s">
        <v>4471</v>
      </c>
      <c r="C715" s="369" t="s">
        <v>2820</v>
      </c>
      <c r="D715" s="369"/>
      <c r="E715" s="369" t="s">
        <v>573</v>
      </c>
      <c r="F715" s="391">
        <v>23</v>
      </c>
      <c r="G715" s="352" t="s">
        <v>4191</v>
      </c>
    </row>
    <row r="716" spans="1:7" ht="31.5">
      <c r="A716" s="397">
        <v>18</v>
      </c>
      <c r="B716" s="398" t="s">
        <v>4472</v>
      </c>
      <c r="C716" s="398" t="s">
        <v>4473</v>
      </c>
      <c r="D716" s="538"/>
      <c r="E716" s="398" t="s">
        <v>574</v>
      </c>
      <c r="F716" s="543">
        <v>30.85</v>
      </c>
      <c r="G716" s="352" t="s">
        <v>4191</v>
      </c>
    </row>
    <row r="717" spans="1:7" ht="189">
      <c r="A717" s="384">
        <v>19</v>
      </c>
      <c r="B717" s="369" t="s">
        <v>2821</v>
      </c>
      <c r="C717" s="369" t="s">
        <v>2822</v>
      </c>
      <c r="D717" s="369"/>
      <c r="E717" s="369" t="s">
        <v>575</v>
      </c>
      <c r="F717" s="408">
        <v>155.667</v>
      </c>
      <c r="G717" s="352" t="s">
        <v>4191</v>
      </c>
    </row>
    <row r="718" spans="1:7" ht="47.25">
      <c r="A718" s="384">
        <v>20</v>
      </c>
      <c r="B718" s="369" t="s">
        <v>2823</v>
      </c>
      <c r="C718" s="369" t="s">
        <v>2824</v>
      </c>
      <c r="D718" s="369"/>
      <c r="E718" s="369" t="s">
        <v>2825</v>
      </c>
      <c r="F718" s="391">
        <v>20</v>
      </c>
      <c r="G718" s="352" t="s">
        <v>4191</v>
      </c>
    </row>
    <row r="719" spans="1:7" ht="63">
      <c r="A719" s="384">
        <v>21</v>
      </c>
      <c r="B719" s="369" t="s">
        <v>4474</v>
      </c>
      <c r="C719" s="369" t="s">
        <v>2826</v>
      </c>
      <c r="D719" s="369"/>
      <c r="E719" s="369" t="s">
        <v>576</v>
      </c>
      <c r="F719" s="383">
        <v>40</v>
      </c>
      <c r="G719" s="352" t="s">
        <v>4191</v>
      </c>
    </row>
    <row r="720" spans="1:7" ht="47.25">
      <c r="A720" s="384">
        <v>22</v>
      </c>
      <c r="B720" s="369" t="s">
        <v>4475</v>
      </c>
      <c r="C720" s="369" t="s">
        <v>577</v>
      </c>
      <c r="D720" s="369"/>
      <c r="E720" s="369" t="s">
        <v>2827</v>
      </c>
      <c r="F720" s="391">
        <v>35</v>
      </c>
      <c r="G720" s="352" t="s">
        <v>4191</v>
      </c>
    </row>
    <row r="721" spans="1:7" ht="63">
      <c r="A721" s="772">
        <v>23</v>
      </c>
      <c r="B721" s="763" t="s">
        <v>4476</v>
      </c>
      <c r="C721" s="369" t="s">
        <v>578</v>
      </c>
      <c r="D721" s="369"/>
      <c r="E721" s="369" t="s">
        <v>2828</v>
      </c>
      <c r="F721" s="391">
        <v>8</v>
      </c>
      <c r="G721" s="352" t="s">
        <v>4191</v>
      </c>
    </row>
    <row r="722" spans="1:7" ht="126">
      <c r="A722" s="773"/>
      <c r="B722" s="764"/>
      <c r="C722" s="369" t="s">
        <v>2829</v>
      </c>
      <c r="D722" s="369"/>
      <c r="E722" s="369" t="s">
        <v>2830</v>
      </c>
      <c r="F722" s="383">
        <v>150</v>
      </c>
      <c r="G722" s="352" t="s">
        <v>4191</v>
      </c>
    </row>
    <row r="723" spans="1:7" ht="63">
      <c r="A723" s="772">
        <v>24</v>
      </c>
      <c r="B723" s="763" t="s">
        <v>4477</v>
      </c>
      <c r="C723" s="369" t="s">
        <v>579</v>
      </c>
      <c r="D723" s="369"/>
      <c r="E723" s="369" t="s">
        <v>2831</v>
      </c>
      <c r="F723" s="383">
        <v>190</v>
      </c>
      <c r="G723" s="352" t="s">
        <v>4191</v>
      </c>
    </row>
    <row r="724" spans="1:7" ht="78.75">
      <c r="A724" s="773"/>
      <c r="B724" s="764"/>
      <c r="C724" s="369" t="s">
        <v>4144</v>
      </c>
      <c r="D724" s="369"/>
      <c r="E724" s="369" t="s">
        <v>580</v>
      </c>
      <c r="F724" s="391">
        <v>49</v>
      </c>
      <c r="G724" s="352" t="s">
        <v>4191</v>
      </c>
    </row>
    <row r="725" spans="1:7" ht="63">
      <c r="A725" s="772">
        <v>25</v>
      </c>
      <c r="B725" s="763" t="s">
        <v>4478</v>
      </c>
      <c r="C725" s="369" t="s">
        <v>581</v>
      </c>
      <c r="D725" s="369"/>
      <c r="E725" s="369" t="s">
        <v>582</v>
      </c>
      <c r="F725" s="391">
        <v>61</v>
      </c>
      <c r="G725" s="352" t="s">
        <v>4191</v>
      </c>
    </row>
    <row r="726" spans="1:7" ht="63">
      <c r="A726" s="773"/>
      <c r="B726" s="764"/>
      <c r="C726" s="369" t="s">
        <v>2832</v>
      </c>
      <c r="D726" s="369"/>
      <c r="E726" s="369" t="s">
        <v>583</v>
      </c>
      <c r="F726" s="391">
        <v>70</v>
      </c>
      <c r="G726" s="352" t="s">
        <v>4191</v>
      </c>
    </row>
    <row r="727" spans="1:7" ht="31.5">
      <c r="A727" s="772">
        <v>26</v>
      </c>
      <c r="B727" s="787" t="s">
        <v>4479</v>
      </c>
      <c r="C727" s="369" t="s">
        <v>585</v>
      </c>
      <c r="D727" s="369"/>
      <c r="E727" s="369" t="s">
        <v>2833</v>
      </c>
      <c r="F727" s="391">
        <v>2</v>
      </c>
      <c r="G727" s="352" t="s">
        <v>4191</v>
      </c>
    </row>
    <row r="728" spans="1:7" ht="47.25">
      <c r="A728" s="773"/>
      <c r="B728" s="789"/>
      <c r="C728" s="369" t="s">
        <v>2834</v>
      </c>
      <c r="D728" s="369"/>
      <c r="E728" s="369" t="s">
        <v>584</v>
      </c>
      <c r="F728" s="391">
        <v>15</v>
      </c>
      <c r="G728" s="352" t="s">
        <v>4191</v>
      </c>
    </row>
    <row r="729" spans="1:7" ht="63">
      <c r="A729" s="772">
        <v>27</v>
      </c>
      <c r="B729" s="763" t="s">
        <v>4480</v>
      </c>
      <c r="C729" s="369" t="s">
        <v>2835</v>
      </c>
      <c r="D729" s="369"/>
      <c r="E729" s="369" t="s">
        <v>2836</v>
      </c>
      <c r="F729" s="383">
        <v>20</v>
      </c>
      <c r="G729" s="352" t="s">
        <v>4191</v>
      </c>
    </row>
    <row r="730" spans="1:7" ht="78.75">
      <c r="A730" s="773"/>
      <c r="B730" s="764"/>
      <c r="C730" s="369" t="s">
        <v>586</v>
      </c>
      <c r="D730" s="369"/>
      <c r="E730" s="369" t="s">
        <v>2837</v>
      </c>
      <c r="F730" s="383">
        <v>110</v>
      </c>
      <c r="G730" s="352" t="s">
        <v>4191</v>
      </c>
    </row>
    <row r="731" spans="1:7" ht="31.5">
      <c r="A731" s="772">
        <v>28</v>
      </c>
      <c r="B731" s="763" t="s">
        <v>4481</v>
      </c>
      <c r="C731" s="369" t="s">
        <v>587</v>
      </c>
      <c r="D731" s="369"/>
      <c r="E731" s="369" t="s">
        <v>588</v>
      </c>
      <c r="F731" s="383">
        <v>7</v>
      </c>
      <c r="G731" s="352" t="s">
        <v>4191</v>
      </c>
    </row>
    <row r="732" spans="1:7" ht="31.5">
      <c r="A732" s="773"/>
      <c r="B732" s="764"/>
      <c r="C732" s="369" t="s">
        <v>589</v>
      </c>
      <c r="D732" s="369"/>
      <c r="E732" s="369" t="s">
        <v>2838</v>
      </c>
      <c r="F732" s="383">
        <v>5</v>
      </c>
      <c r="G732" s="352" t="s">
        <v>4191</v>
      </c>
    </row>
    <row r="733" spans="1:7" ht="31.5">
      <c r="A733" s="772">
        <v>29</v>
      </c>
      <c r="B733" s="763" t="s">
        <v>4482</v>
      </c>
      <c r="C733" s="369" t="s">
        <v>2839</v>
      </c>
      <c r="D733" s="369"/>
      <c r="E733" s="369" t="s">
        <v>590</v>
      </c>
      <c r="F733" s="383">
        <v>2</v>
      </c>
      <c r="G733" s="352" t="s">
        <v>4191</v>
      </c>
    </row>
    <row r="734" spans="1:7">
      <c r="A734" s="773"/>
      <c r="B734" s="764"/>
      <c r="C734" s="369" t="s">
        <v>591</v>
      </c>
      <c r="D734" s="369"/>
      <c r="E734" s="369" t="s">
        <v>592</v>
      </c>
      <c r="F734" s="403">
        <v>4.5</v>
      </c>
      <c r="G734" s="352" t="s">
        <v>4191</v>
      </c>
    </row>
    <row r="735" spans="1:7" ht="63">
      <c r="A735" s="772">
        <v>30</v>
      </c>
      <c r="B735" s="763" t="s">
        <v>4483</v>
      </c>
      <c r="C735" s="369" t="s">
        <v>4145</v>
      </c>
      <c r="D735" s="369"/>
      <c r="E735" s="369" t="s">
        <v>540</v>
      </c>
      <c r="F735" s="393">
        <v>8</v>
      </c>
      <c r="G735" s="352" t="s">
        <v>4191</v>
      </c>
    </row>
    <row r="736" spans="1:7" ht="31.5">
      <c r="A736" s="773"/>
      <c r="B736" s="764"/>
      <c r="C736" s="369" t="s">
        <v>593</v>
      </c>
      <c r="D736" s="369"/>
      <c r="E736" s="369"/>
      <c r="F736" s="403">
        <v>17</v>
      </c>
      <c r="G736" s="352" t="s">
        <v>4191</v>
      </c>
    </row>
    <row r="737" spans="1:7" ht="31.5">
      <c r="A737" s="384">
        <v>31</v>
      </c>
      <c r="B737" s="369" t="s">
        <v>2840</v>
      </c>
      <c r="C737" s="369" t="s">
        <v>594</v>
      </c>
      <c r="D737" s="369"/>
      <c r="E737" s="369" t="s">
        <v>595</v>
      </c>
      <c r="F737" s="403">
        <v>5</v>
      </c>
      <c r="G737" s="352" t="s">
        <v>4191</v>
      </c>
    </row>
    <row r="738" spans="1:7">
      <c r="A738" s="772">
        <v>32</v>
      </c>
      <c r="B738" s="763" t="s">
        <v>4484</v>
      </c>
      <c r="C738" s="369" t="s">
        <v>596</v>
      </c>
      <c r="D738" s="369"/>
      <c r="E738" s="369" t="s">
        <v>597</v>
      </c>
      <c r="F738" s="403">
        <v>25</v>
      </c>
      <c r="G738" s="352" t="s">
        <v>4191</v>
      </c>
    </row>
    <row r="739" spans="1:7" ht="94.5">
      <c r="A739" s="773"/>
      <c r="B739" s="764"/>
      <c r="C739" s="369" t="s">
        <v>2841</v>
      </c>
      <c r="D739" s="369"/>
      <c r="E739" s="369" t="s">
        <v>2842</v>
      </c>
      <c r="F739" s="403">
        <v>90</v>
      </c>
      <c r="G739" s="352" t="s">
        <v>4191</v>
      </c>
    </row>
    <row r="740" spans="1:7" ht="47.25">
      <c r="A740" s="772">
        <v>33</v>
      </c>
      <c r="B740" s="763" t="s">
        <v>4485</v>
      </c>
      <c r="C740" s="369" t="s">
        <v>598</v>
      </c>
      <c r="D740" s="369"/>
      <c r="E740" s="369" t="s">
        <v>599</v>
      </c>
      <c r="F740" s="403">
        <v>5</v>
      </c>
      <c r="G740" s="352" t="s">
        <v>4191</v>
      </c>
    </row>
    <row r="741" spans="1:7">
      <c r="A741" s="778"/>
      <c r="B741" s="766"/>
      <c r="C741" s="369" t="s">
        <v>600</v>
      </c>
      <c r="D741" s="369"/>
      <c r="E741" s="369" t="s">
        <v>601</v>
      </c>
      <c r="F741" s="383">
        <v>10</v>
      </c>
      <c r="G741" s="352" t="s">
        <v>4191</v>
      </c>
    </row>
    <row r="742" spans="1:7" ht="31.5">
      <c r="A742" s="773"/>
      <c r="B742" s="764"/>
      <c r="C742" s="369" t="s">
        <v>602</v>
      </c>
      <c r="D742" s="369"/>
      <c r="E742" s="369" t="s">
        <v>603</v>
      </c>
      <c r="F742" s="383">
        <v>10</v>
      </c>
      <c r="G742" s="352" t="s">
        <v>4191</v>
      </c>
    </row>
    <row r="743" spans="1:7">
      <c r="A743" s="772">
        <v>34</v>
      </c>
      <c r="B743" s="763" t="s">
        <v>4486</v>
      </c>
      <c r="C743" s="369" t="s">
        <v>2843</v>
      </c>
      <c r="D743" s="369"/>
      <c r="E743" s="369" t="s">
        <v>597</v>
      </c>
      <c r="F743" s="383">
        <v>20</v>
      </c>
      <c r="G743" s="352" t="s">
        <v>4191</v>
      </c>
    </row>
    <row r="744" spans="1:7" ht="31.5">
      <c r="A744" s="778"/>
      <c r="B744" s="766"/>
      <c r="C744" s="369" t="s">
        <v>604</v>
      </c>
      <c r="D744" s="369"/>
      <c r="E744" s="369" t="s">
        <v>605</v>
      </c>
      <c r="F744" s="383">
        <v>5</v>
      </c>
      <c r="G744" s="352" t="s">
        <v>4191</v>
      </c>
    </row>
    <row r="745" spans="1:7" ht="47.25">
      <c r="A745" s="773"/>
      <c r="B745" s="764"/>
      <c r="C745" s="369" t="s">
        <v>606</v>
      </c>
      <c r="D745" s="369"/>
      <c r="E745" s="369" t="s">
        <v>607</v>
      </c>
      <c r="F745" s="383">
        <v>10</v>
      </c>
      <c r="G745" s="352" t="s">
        <v>4191</v>
      </c>
    </row>
    <row r="746" spans="1:7" ht="31.5">
      <c r="A746" s="772">
        <v>35</v>
      </c>
      <c r="B746" s="763" t="s">
        <v>4474</v>
      </c>
      <c r="C746" s="369" t="s">
        <v>608</v>
      </c>
      <c r="D746" s="369"/>
      <c r="E746" s="369" t="s">
        <v>609</v>
      </c>
      <c r="F746" s="542">
        <v>0.55000000000000004</v>
      </c>
      <c r="G746" s="352" t="s">
        <v>4191</v>
      </c>
    </row>
    <row r="747" spans="1:7" ht="31.5">
      <c r="A747" s="778"/>
      <c r="B747" s="766"/>
      <c r="C747" s="369" t="s">
        <v>610</v>
      </c>
      <c r="D747" s="369"/>
      <c r="E747" s="369" t="s">
        <v>611</v>
      </c>
      <c r="F747" s="544">
        <v>1.1000000000000001</v>
      </c>
      <c r="G747" s="352" t="s">
        <v>4191</v>
      </c>
    </row>
    <row r="748" spans="1:7" ht="31.5">
      <c r="A748" s="773"/>
      <c r="B748" s="764"/>
      <c r="C748" s="369" t="s">
        <v>612</v>
      </c>
      <c r="D748" s="369"/>
      <c r="E748" s="369" t="s">
        <v>613</v>
      </c>
      <c r="F748" s="544">
        <v>7.1</v>
      </c>
      <c r="G748" s="352" t="s">
        <v>4191</v>
      </c>
    </row>
    <row r="749" spans="1:7">
      <c r="A749" s="772">
        <v>36</v>
      </c>
      <c r="B749" s="763" t="s">
        <v>4475</v>
      </c>
      <c r="C749" s="369" t="s">
        <v>614</v>
      </c>
      <c r="D749" s="369"/>
      <c r="E749" s="369" t="s">
        <v>615</v>
      </c>
      <c r="F749" s="544">
        <v>1.2</v>
      </c>
      <c r="G749" s="352" t="s">
        <v>4191</v>
      </c>
    </row>
    <row r="750" spans="1:7" ht="31.5">
      <c r="A750" s="773"/>
      <c r="B750" s="764"/>
      <c r="C750" s="369" t="s">
        <v>616</v>
      </c>
      <c r="D750" s="369"/>
      <c r="E750" s="369" t="s">
        <v>617</v>
      </c>
      <c r="F750" s="544">
        <v>0.6</v>
      </c>
      <c r="G750" s="352" t="s">
        <v>4191</v>
      </c>
    </row>
    <row r="751" spans="1:7" ht="31.5">
      <c r="A751" s="772">
        <v>37</v>
      </c>
      <c r="B751" s="763" t="s">
        <v>4506</v>
      </c>
      <c r="C751" s="369" t="s">
        <v>618</v>
      </c>
      <c r="D751" s="369"/>
      <c r="E751" s="369" t="s">
        <v>619</v>
      </c>
      <c r="F751" s="545">
        <v>95</v>
      </c>
      <c r="G751" s="352" t="s">
        <v>4191</v>
      </c>
    </row>
    <row r="752" spans="1:7" ht="31.5">
      <c r="A752" s="773"/>
      <c r="B752" s="764"/>
      <c r="C752" s="369" t="s">
        <v>620</v>
      </c>
      <c r="D752" s="369"/>
      <c r="E752" s="369" t="s">
        <v>621</v>
      </c>
      <c r="F752" s="545">
        <v>240</v>
      </c>
      <c r="G752" s="352" t="s">
        <v>4191</v>
      </c>
    </row>
    <row r="753" spans="1:7" ht="31.5">
      <c r="A753" s="384">
        <v>38</v>
      </c>
      <c r="B753" s="369" t="s">
        <v>4477</v>
      </c>
      <c r="C753" s="369" t="s">
        <v>622</v>
      </c>
      <c r="D753" s="369"/>
      <c r="E753" s="369" t="s">
        <v>623</v>
      </c>
      <c r="F753" s="545">
        <v>100</v>
      </c>
      <c r="G753" s="352" t="s">
        <v>4191</v>
      </c>
    </row>
    <row r="754" spans="1:7" ht="31.5">
      <c r="A754" s="772">
        <v>39</v>
      </c>
      <c r="B754" s="369" t="s">
        <v>4478</v>
      </c>
      <c r="C754" s="369" t="s">
        <v>624</v>
      </c>
      <c r="D754" s="369"/>
      <c r="E754" s="369" t="s">
        <v>619</v>
      </c>
      <c r="F754" s="545">
        <v>15</v>
      </c>
      <c r="G754" s="352" t="s">
        <v>4191</v>
      </c>
    </row>
    <row r="755" spans="1:7" ht="31.5">
      <c r="A755" s="773"/>
      <c r="B755" s="369" t="s">
        <v>4480</v>
      </c>
      <c r="C755" s="369" t="s">
        <v>587</v>
      </c>
      <c r="D755" s="369" t="s">
        <v>620</v>
      </c>
      <c r="E755" s="369" t="s">
        <v>621</v>
      </c>
      <c r="F755" s="545">
        <v>360</v>
      </c>
      <c r="G755" s="352" t="s">
        <v>4191</v>
      </c>
    </row>
    <row r="756" spans="1:7" ht="31.5">
      <c r="A756" s="384">
        <v>40</v>
      </c>
      <c r="B756" s="369" t="s">
        <v>4507</v>
      </c>
      <c r="C756" s="369" t="s">
        <v>620</v>
      </c>
      <c r="D756" s="369"/>
      <c r="E756" s="369" t="s">
        <v>621</v>
      </c>
      <c r="F756" s="545">
        <v>2</v>
      </c>
      <c r="G756" s="352" t="s">
        <v>4191</v>
      </c>
    </row>
    <row r="757" spans="1:7" ht="31.5">
      <c r="A757" s="384">
        <v>41</v>
      </c>
      <c r="B757" s="369" t="s">
        <v>4508</v>
      </c>
      <c r="C757" s="369" t="s">
        <v>625</v>
      </c>
      <c r="D757" s="369"/>
      <c r="E757" s="369" t="s">
        <v>621</v>
      </c>
      <c r="F757" s="545">
        <v>140</v>
      </c>
      <c r="G757" s="352" t="s">
        <v>4191</v>
      </c>
    </row>
    <row r="758" spans="1:7" ht="31.5">
      <c r="A758" s="384">
        <v>42</v>
      </c>
      <c r="B758" s="369" t="s">
        <v>4482</v>
      </c>
      <c r="C758" s="369" t="s">
        <v>626</v>
      </c>
      <c r="D758" s="369"/>
      <c r="E758" s="369" t="s">
        <v>627</v>
      </c>
      <c r="F758" s="545">
        <v>15</v>
      </c>
      <c r="G758" s="352" t="s">
        <v>4191</v>
      </c>
    </row>
    <row r="759" spans="1:7">
      <c r="A759" s="772">
        <v>43</v>
      </c>
      <c r="B759" s="763" t="s">
        <v>4484</v>
      </c>
      <c r="C759" s="369" t="s">
        <v>628</v>
      </c>
      <c r="D759" s="369"/>
      <c r="E759" s="369" t="s">
        <v>634</v>
      </c>
      <c r="F759" s="545">
        <v>1</v>
      </c>
      <c r="G759" s="352" t="s">
        <v>4191</v>
      </c>
    </row>
    <row r="760" spans="1:7" ht="31.5">
      <c r="A760" s="778"/>
      <c r="B760" s="766"/>
      <c r="C760" s="369" t="s">
        <v>629</v>
      </c>
      <c r="D760" s="369"/>
      <c r="E760" s="369" t="s">
        <v>635</v>
      </c>
      <c r="F760" s="545">
        <v>5</v>
      </c>
      <c r="G760" s="352" t="s">
        <v>4191</v>
      </c>
    </row>
    <row r="761" spans="1:7" ht="31.5">
      <c r="A761" s="778"/>
      <c r="B761" s="766"/>
      <c r="C761" s="369" t="s">
        <v>630</v>
      </c>
      <c r="D761" s="369"/>
      <c r="E761" s="369" t="s">
        <v>636</v>
      </c>
      <c r="F761" s="545">
        <v>3</v>
      </c>
      <c r="G761" s="352" t="s">
        <v>4191</v>
      </c>
    </row>
    <row r="762" spans="1:7" ht="31.5">
      <c r="A762" s="778"/>
      <c r="B762" s="766"/>
      <c r="C762" s="369" t="s">
        <v>631</v>
      </c>
      <c r="D762" s="369"/>
      <c r="E762" s="369" t="s">
        <v>637</v>
      </c>
      <c r="F762" s="545">
        <v>2</v>
      </c>
      <c r="G762" s="352" t="s">
        <v>4191</v>
      </c>
    </row>
    <row r="763" spans="1:7" ht="31.5">
      <c r="A763" s="778"/>
      <c r="B763" s="766"/>
      <c r="C763" s="369" t="s">
        <v>632</v>
      </c>
      <c r="D763" s="369"/>
      <c r="E763" s="369" t="s">
        <v>638</v>
      </c>
      <c r="F763" s="546">
        <v>0.5</v>
      </c>
      <c r="G763" s="352" t="s">
        <v>4191</v>
      </c>
    </row>
    <row r="764" spans="1:7">
      <c r="A764" s="773"/>
      <c r="B764" s="764"/>
      <c r="C764" s="369" t="s">
        <v>633</v>
      </c>
      <c r="D764" s="369"/>
      <c r="E764" s="369" t="s">
        <v>639</v>
      </c>
      <c r="F764" s="546">
        <v>0.3</v>
      </c>
      <c r="G764" s="352" t="s">
        <v>4191</v>
      </c>
    </row>
    <row r="765" spans="1:7">
      <c r="A765" s="772">
        <v>44</v>
      </c>
      <c r="B765" s="763" t="s">
        <v>4485</v>
      </c>
      <c r="C765" s="369" t="s">
        <v>628</v>
      </c>
      <c r="D765" s="369"/>
      <c r="E765" s="369" t="s">
        <v>634</v>
      </c>
      <c r="F765" s="545">
        <v>1</v>
      </c>
      <c r="G765" s="352" t="s">
        <v>4191</v>
      </c>
    </row>
    <row r="766" spans="1:7" ht="31.5">
      <c r="A766" s="778"/>
      <c r="B766" s="766"/>
      <c r="C766" s="369" t="s">
        <v>629</v>
      </c>
      <c r="D766" s="369"/>
      <c r="E766" s="369" t="s">
        <v>642</v>
      </c>
      <c r="F766" s="545">
        <v>5</v>
      </c>
      <c r="G766" s="352" t="s">
        <v>4191</v>
      </c>
    </row>
    <row r="767" spans="1:7" ht="31.5">
      <c r="A767" s="778"/>
      <c r="B767" s="766"/>
      <c r="C767" s="369" t="s">
        <v>640</v>
      </c>
      <c r="D767" s="369"/>
      <c r="E767" s="369" t="s">
        <v>636</v>
      </c>
      <c r="F767" s="545">
        <v>2</v>
      </c>
      <c r="G767" s="352" t="s">
        <v>4191</v>
      </c>
    </row>
    <row r="768" spans="1:7" ht="31.5">
      <c r="A768" s="778"/>
      <c r="B768" s="766"/>
      <c r="C768" s="369" t="s">
        <v>631</v>
      </c>
      <c r="D768" s="369"/>
      <c r="E768" s="369" t="s">
        <v>637</v>
      </c>
      <c r="F768" s="545">
        <v>2</v>
      </c>
      <c r="G768" s="352" t="s">
        <v>4191</v>
      </c>
    </row>
    <row r="769" spans="1:7">
      <c r="A769" s="773"/>
      <c r="B769" s="764"/>
      <c r="C769" s="369" t="s">
        <v>641</v>
      </c>
      <c r="D769" s="369"/>
      <c r="E769" s="369" t="s">
        <v>643</v>
      </c>
      <c r="F769" s="545">
        <v>1</v>
      </c>
      <c r="G769" s="352" t="s">
        <v>4191</v>
      </c>
    </row>
    <row r="770" spans="1:7" ht="31.5">
      <c r="A770" s="772">
        <v>45</v>
      </c>
      <c r="B770" s="763" t="s">
        <v>4486</v>
      </c>
      <c r="C770" s="369" t="s">
        <v>629</v>
      </c>
      <c r="D770" s="369"/>
      <c r="E770" s="369" t="s">
        <v>635</v>
      </c>
      <c r="F770" s="545">
        <v>5</v>
      </c>
      <c r="G770" s="352" t="s">
        <v>4191</v>
      </c>
    </row>
    <row r="771" spans="1:7" ht="31.5">
      <c r="A771" s="773"/>
      <c r="B771" s="764"/>
      <c r="C771" s="369" t="s">
        <v>630</v>
      </c>
      <c r="D771" s="369"/>
      <c r="E771" s="369" t="s">
        <v>636</v>
      </c>
      <c r="F771" s="545">
        <v>3</v>
      </c>
      <c r="G771" s="352" t="s">
        <v>4191</v>
      </c>
    </row>
    <row r="772" spans="1:7" ht="47.25">
      <c r="A772" s="384">
        <v>46</v>
      </c>
      <c r="B772" s="369" t="s">
        <v>4509</v>
      </c>
      <c r="C772" s="547" t="s">
        <v>644</v>
      </c>
      <c r="D772" s="547"/>
      <c r="E772" s="547" t="s">
        <v>2844</v>
      </c>
      <c r="F772" s="545">
        <v>48</v>
      </c>
      <c r="G772" s="352" t="s">
        <v>4191</v>
      </c>
    </row>
    <row r="773" spans="1:7" ht="31.5">
      <c r="A773" s="384">
        <v>47</v>
      </c>
      <c r="B773" s="369" t="s">
        <v>4510</v>
      </c>
      <c r="C773" s="369" t="s">
        <v>2845</v>
      </c>
      <c r="D773" s="369"/>
      <c r="E773" s="369" t="s">
        <v>645</v>
      </c>
      <c r="F773" s="545">
        <v>4</v>
      </c>
      <c r="G773" s="352" t="s">
        <v>4191</v>
      </c>
    </row>
    <row r="774" spans="1:7" ht="78.75">
      <c r="A774" s="772">
        <v>48</v>
      </c>
      <c r="B774" s="763" t="s">
        <v>4511</v>
      </c>
      <c r="C774" s="369" t="s">
        <v>2846</v>
      </c>
      <c r="D774" s="369"/>
      <c r="E774" s="369" t="s">
        <v>2847</v>
      </c>
      <c r="F774" s="545">
        <v>25</v>
      </c>
      <c r="G774" s="352" t="s">
        <v>4191</v>
      </c>
    </row>
    <row r="775" spans="1:7" ht="47.25">
      <c r="A775" s="773"/>
      <c r="B775" s="764"/>
      <c r="C775" s="369" t="s">
        <v>646</v>
      </c>
      <c r="D775" s="369"/>
      <c r="E775" s="369" t="s">
        <v>647</v>
      </c>
      <c r="F775" s="545">
        <v>7</v>
      </c>
      <c r="G775" s="352" t="s">
        <v>4191</v>
      </c>
    </row>
    <row r="776" spans="1:7" ht="31.5">
      <c r="A776" s="384">
        <v>49</v>
      </c>
      <c r="B776" s="369" t="s">
        <v>4512</v>
      </c>
      <c r="C776" s="547" t="s">
        <v>648</v>
      </c>
      <c r="D776" s="547"/>
      <c r="E776" s="547" t="s">
        <v>649</v>
      </c>
      <c r="F776" s="546">
        <v>3.5</v>
      </c>
      <c r="G776" s="352" t="s">
        <v>4191</v>
      </c>
    </row>
    <row r="777" spans="1:7" ht="63">
      <c r="A777" s="384">
        <v>50</v>
      </c>
      <c r="B777" s="387" t="s">
        <v>650</v>
      </c>
      <c r="C777" s="387" t="s">
        <v>652</v>
      </c>
      <c r="D777" s="387"/>
      <c r="E777" s="387" t="s">
        <v>653</v>
      </c>
      <c r="F777" s="548">
        <v>90</v>
      </c>
      <c r="G777" s="352" t="s">
        <v>4191</v>
      </c>
    </row>
    <row r="778" spans="1:7" ht="110.25">
      <c r="A778" s="772">
        <v>51</v>
      </c>
      <c r="B778" s="779" t="s">
        <v>651</v>
      </c>
      <c r="C778" s="387" t="s">
        <v>654</v>
      </c>
      <c r="D778" s="387"/>
      <c r="E778" s="387" t="s">
        <v>442</v>
      </c>
      <c r="F778" s="549">
        <v>67</v>
      </c>
      <c r="G778" s="352" t="s">
        <v>4191</v>
      </c>
    </row>
    <row r="779" spans="1:7" ht="78.75">
      <c r="A779" s="773"/>
      <c r="B779" s="781"/>
      <c r="C779" s="387" t="s">
        <v>655</v>
      </c>
      <c r="D779" s="387"/>
      <c r="E779" s="387" t="s">
        <v>219</v>
      </c>
      <c r="F779" s="549">
        <v>43</v>
      </c>
      <c r="G779" s="352" t="s">
        <v>4191</v>
      </c>
    </row>
    <row r="780" spans="1:7" ht="78.75">
      <c r="A780" s="384">
        <v>52</v>
      </c>
      <c r="B780" s="387" t="s">
        <v>4513</v>
      </c>
      <c r="C780" s="387" t="s">
        <v>656</v>
      </c>
      <c r="D780" s="387"/>
      <c r="E780" s="387" t="s">
        <v>657</v>
      </c>
      <c r="F780" s="548">
        <v>90</v>
      </c>
      <c r="G780" s="352" t="s">
        <v>4191</v>
      </c>
    </row>
    <row r="781" spans="1:7" ht="47.25">
      <c r="A781" s="384">
        <v>53</v>
      </c>
      <c r="B781" s="387" t="s">
        <v>4514</v>
      </c>
      <c r="C781" s="387" t="s">
        <v>659</v>
      </c>
      <c r="D781" s="387"/>
      <c r="E781" s="387" t="s">
        <v>660</v>
      </c>
      <c r="F781" s="548">
        <v>7.5</v>
      </c>
      <c r="G781" s="352" t="s">
        <v>4191</v>
      </c>
    </row>
    <row r="782" spans="1:7" ht="78.75">
      <c r="A782" s="384">
        <v>54</v>
      </c>
      <c r="B782" s="387" t="s">
        <v>4515</v>
      </c>
      <c r="C782" s="387" t="s">
        <v>661</v>
      </c>
      <c r="D782" s="387"/>
      <c r="E782" s="387" t="s">
        <v>662</v>
      </c>
      <c r="F782" s="548">
        <v>53</v>
      </c>
      <c r="G782" s="352" t="s">
        <v>4191</v>
      </c>
    </row>
    <row r="783" spans="1:7" ht="31.5">
      <c r="A783" s="384">
        <v>55</v>
      </c>
      <c r="B783" s="387" t="s">
        <v>4516</v>
      </c>
      <c r="C783" s="387" t="s">
        <v>663</v>
      </c>
      <c r="D783" s="387"/>
      <c r="E783" s="387" t="s">
        <v>664</v>
      </c>
      <c r="F783" s="548">
        <v>19</v>
      </c>
      <c r="G783" s="352" t="s">
        <v>4191</v>
      </c>
    </row>
    <row r="784" spans="1:7" ht="31.5">
      <c r="A784" s="384">
        <v>56</v>
      </c>
      <c r="B784" s="387" t="s">
        <v>658</v>
      </c>
      <c r="C784" s="387" t="s">
        <v>665</v>
      </c>
      <c r="D784" s="387"/>
      <c r="E784" s="387" t="s">
        <v>562</v>
      </c>
      <c r="F784" s="548">
        <v>2</v>
      </c>
      <c r="G784" s="352" t="s">
        <v>4191</v>
      </c>
    </row>
    <row r="785" spans="1:7" ht="47.25">
      <c r="A785" s="384">
        <v>57</v>
      </c>
      <c r="B785" s="369" t="s">
        <v>4517</v>
      </c>
      <c r="C785" s="369" t="s">
        <v>666</v>
      </c>
      <c r="D785" s="369"/>
      <c r="E785" s="369" t="s">
        <v>667</v>
      </c>
      <c r="F785" s="383">
        <v>38</v>
      </c>
      <c r="G785" s="352" t="s">
        <v>4191</v>
      </c>
    </row>
    <row r="786" spans="1:7" ht="47.25">
      <c r="A786" s="384">
        <v>58</v>
      </c>
      <c r="B786" s="369" t="s">
        <v>4518</v>
      </c>
      <c r="C786" s="369" t="s">
        <v>666</v>
      </c>
      <c r="D786" s="369"/>
      <c r="E786" s="369" t="s">
        <v>667</v>
      </c>
      <c r="F786" s="383">
        <v>50</v>
      </c>
      <c r="G786" s="352" t="s">
        <v>4191</v>
      </c>
    </row>
    <row r="787" spans="1:7" ht="47.25">
      <c r="A787" s="384">
        <v>59</v>
      </c>
      <c r="B787" s="369" t="s">
        <v>4519</v>
      </c>
      <c r="C787" s="369" t="s">
        <v>2848</v>
      </c>
      <c r="D787" s="369"/>
      <c r="E787" s="369" t="s">
        <v>667</v>
      </c>
      <c r="F787" s="383">
        <v>20</v>
      </c>
      <c r="G787" s="352" t="s">
        <v>4191</v>
      </c>
    </row>
    <row r="788" spans="1:7" ht="78.75">
      <c r="A788" s="384">
        <v>60</v>
      </c>
      <c r="B788" s="369" t="s">
        <v>4520</v>
      </c>
      <c r="C788" s="369" t="s">
        <v>2849</v>
      </c>
      <c r="D788" s="369"/>
      <c r="E788" s="369" t="s">
        <v>668</v>
      </c>
      <c r="F788" s="383">
        <v>18</v>
      </c>
      <c r="G788" s="352" t="s">
        <v>4191</v>
      </c>
    </row>
    <row r="789" spans="1:7" ht="31.5">
      <c r="A789" s="384">
        <v>61</v>
      </c>
      <c r="B789" s="369" t="s">
        <v>4521</v>
      </c>
      <c r="C789" s="369" t="s">
        <v>2850</v>
      </c>
      <c r="D789" s="369"/>
      <c r="E789" s="369" t="s">
        <v>2851</v>
      </c>
      <c r="F789" s="383"/>
      <c r="G789" s="352" t="s">
        <v>4191</v>
      </c>
    </row>
    <row r="790" spans="1:7" ht="31.5">
      <c r="A790" s="384">
        <v>62</v>
      </c>
      <c r="B790" s="369" t="s">
        <v>4522</v>
      </c>
      <c r="C790" s="369" t="s">
        <v>669</v>
      </c>
      <c r="D790" s="369"/>
      <c r="E790" s="369" t="s">
        <v>670</v>
      </c>
      <c r="F790" s="383">
        <v>17</v>
      </c>
      <c r="G790" s="352" t="s">
        <v>4191</v>
      </c>
    </row>
    <row r="791" spans="1:7" ht="78.75">
      <c r="A791" s="384">
        <v>63</v>
      </c>
      <c r="B791" s="369" t="s">
        <v>4523</v>
      </c>
      <c r="C791" s="369" t="s">
        <v>2852</v>
      </c>
      <c r="D791" s="369"/>
      <c r="E791" s="369" t="s">
        <v>671</v>
      </c>
      <c r="F791" s="383">
        <v>28</v>
      </c>
      <c r="G791" s="352" t="s">
        <v>4191</v>
      </c>
    </row>
    <row r="792" spans="1:7" ht="126">
      <c r="A792" s="384">
        <v>64</v>
      </c>
      <c r="B792" s="369" t="s">
        <v>4524</v>
      </c>
      <c r="C792" s="369" t="s">
        <v>672</v>
      </c>
      <c r="D792" s="369"/>
      <c r="E792" s="369" t="s">
        <v>673</v>
      </c>
      <c r="F792" s="383">
        <v>20</v>
      </c>
      <c r="G792" s="352" t="s">
        <v>4191</v>
      </c>
    </row>
    <row r="793" spans="1:7" ht="47.25">
      <c r="A793" s="384">
        <v>65</v>
      </c>
      <c r="B793" s="369" t="s">
        <v>4525</v>
      </c>
      <c r="C793" s="369" t="s">
        <v>674</v>
      </c>
      <c r="D793" s="369"/>
      <c r="E793" s="369" t="s">
        <v>675</v>
      </c>
      <c r="F793" s="383">
        <v>13</v>
      </c>
      <c r="G793" s="352" t="s">
        <v>4191</v>
      </c>
    </row>
    <row r="794" spans="1:7" ht="126">
      <c r="A794" s="384">
        <v>66</v>
      </c>
      <c r="B794" s="369" t="s">
        <v>4526</v>
      </c>
      <c r="C794" s="369" t="s">
        <v>676</v>
      </c>
      <c r="D794" s="369"/>
      <c r="E794" s="369" t="s">
        <v>677</v>
      </c>
      <c r="F794" s="383">
        <v>4</v>
      </c>
      <c r="G794" s="352" t="s">
        <v>4191</v>
      </c>
    </row>
    <row r="795" spans="1:7" ht="173.25">
      <c r="A795" s="384">
        <v>67</v>
      </c>
      <c r="B795" s="369" t="s">
        <v>4527</v>
      </c>
      <c r="C795" s="369" t="s">
        <v>2853</v>
      </c>
      <c r="D795" s="369"/>
      <c r="E795" s="369" t="s">
        <v>678</v>
      </c>
      <c r="F795" s="383">
        <v>45</v>
      </c>
      <c r="G795" s="352" t="s">
        <v>4191</v>
      </c>
    </row>
    <row r="796" spans="1:7" ht="157.5">
      <c r="A796" s="384">
        <v>68</v>
      </c>
      <c r="B796" s="369" t="s">
        <v>4528</v>
      </c>
      <c r="C796" s="369" t="s">
        <v>2854</v>
      </c>
      <c r="D796" s="369"/>
      <c r="E796" s="369" t="s">
        <v>680</v>
      </c>
      <c r="F796" s="544">
        <v>0.5</v>
      </c>
      <c r="G796" s="352" t="s">
        <v>4191</v>
      </c>
    </row>
    <row r="797" spans="1:7" ht="157.5">
      <c r="A797" s="384">
        <v>69</v>
      </c>
      <c r="B797" s="369" t="s">
        <v>4529</v>
      </c>
      <c r="C797" s="369" t="s">
        <v>2855</v>
      </c>
      <c r="D797" s="369"/>
      <c r="E797" s="369" t="s">
        <v>680</v>
      </c>
      <c r="F797" s="544">
        <v>0.5</v>
      </c>
      <c r="G797" s="352" t="s">
        <v>4191</v>
      </c>
    </row>
    <row r="798" spans="1:7" ht="126">
      <c r="A798" s="384">
        <v>70</v>
      </c>
      <c r="B798" s="369" t="s">
        <v>4530</v>
      </c>
      <c r="C798" s="369" t="s">
        <v>681</v>
      </c>
      <c r="D798" s="369"/>
      <c r="E798" s="369" t="s">
        <v>680</v>
      </c>
      <c r="F798" s="544">
        <v>0.5</v>
      </c>
      <c r="G798" s="352" t="s">
        <v>4191</v>
      </c>
    </row>
    <row r="799" spans="1:7" ht="78.75">
      <c r="A799" s="384">
        <v>71</v>
      </c>
      <c r="B799" s="369" t="s">
        <v>4531</v>
      </c>
      <c r="C799" s="387" t="s">
        <v>682</v>
      </c>
      <c r="D799" s="387"/>
      <c r="E799" s="386" t="s">
        <v>683</v>
      </c>
      <c r="F799" s="551">
        <v>2.5</v>
      </c>
      <c r="G799" s="352" t="s">
        <v>4191</v>
      </c>
    </row>
    <row r="800" spans="1:7" ht="31.5">
      <c r="A800" s="384">
        <v>72</v>
      </c>
      <c r="B800" s="369" t="s">
        <v>679</v>
      </c>
      <c r="C800" s="369" t="s">
        <v>684</v>
      </c>
      <c r="D800" s="369"/>
      <c r="E800" s="369" t="s">
        <v>685</v>
      </c>
      <c r="F800" s="552">
        <v>0.8</v>
      </c>
      <c r="G800" s="352" t="s">
        <v>4191</v>
      </c>
    </row>
    <row r="801" spans="1:7" ht="31.5">
      <c r="A801" s="384">
        <v>73</v>
      </c>
      <c r="B801" s="369" t="s">
        <v>4532</v>
      </c>
      <c r="C801" s="369" t="s">
        <v>2856</v>
      </c>
      <c r="D801" s="369"/>
      <c r="E801" s="369" t="s">
        <v>686</v>
      </c>
      <c r="F801" s="552">
        <v>19.5</v>
      </c>
      <c r="G801" s="352" t="s">
        <v>4191</v>
      </c>
    </row>
    <row r="802" spans="1:7" ht="252">
      <c r="A802" s="384">
        <v>74</v>
      </c>
      <c r="B802" s="345" t="s">
        <v>687</v>
      </c>
      <c r="C802" s="355" t="s">
        <v>4146</v>
      </c>
      <c r="D802" s="355"/>
      <c r="E802" s="355" t="s">
        <v>4177</v>
      </c>
      <c r="F802" s="553">
        <v>9.5</v>
      </c>
      <c r="G802" s="352" t="s">
        <v>4191</v>
      </c>
    </row>
    <row r="803" spans="1:7" ht="173.25">
      <c r="A803" s="384">
        <v>75</v>
      </c>
      <c r="B803" s="369" t="s">
        <v>4533</v>
      </c>
      <c r="C803" s="554" t="s">
        <v>2857</v>
      </c>
      <c r="D803" s="554"/>
      <c r="E803" s="386" t="s">
        <v>688</v>
      </c>
      <c r="F803" s="551">
        <v>1.8</v>
      </c>
      <c r="G803" s="352" t="s">
        <v>4191</v>
      </c>
    </row>
    <row r="804" spans="1:7" ht="299.25">
      <c r="A804" s="384">
        <v>76</v>
      </c>
      <c r="B804" s="369" t="s">
        <v>689</v>
      </c>
      <c r="C804" s="386" t="s">
        <v>2858</v>
      </c>
      <c r="D804" s="386"/>
      <c r="E804" s="554" t="s">
        <v>2859</v>
      </c>
      <c r="F804" s="548">
        <v>82</v>
      </c>
      <c r="G804" s="352" t="s">
        <v>4191</v>
      </c>
    </row>
    <row r="805" spans="1:7" ht="267.75">
      <c r="A805" s="384">
        <v>77</v>
      </c>
      <c r="B805" s="387" t="s">
        <v>4534</v>
      </c>
      <c r="C805" s="554" t="s">
        <v>2860</v>
      </c>
      <c r="D805" s="554"/>
      <c r="E805" s="386" t="s">
        <v>2861</v>
      </c>
      <c r="F805" s="548">
        <v>15</v>
      </c>
      <c r="G805" s="352" t="s">
        <v>4191</v>
      </c>
    </row>
    <row r="806" spans="1:7" ht="78.75">
      <c r="A806" s="384">
        <v>78</v>
      </c>
      <c r="B806" s="369" t="s">
        <v>4535</v>
      </c>
      <c r="C806" s="554" t="s">
        <v>4147</v>
      </c>
      <c r="D806" s="554"/>
      <c r="E806" s="386" t="s">
        <v>2862</v>
      </c>
      <c r="F806" s="551">
        <v>13.5</v>
      </c>
      <c r="G806" s="352" t="s">
        <v>4191</v>
      </c>
    </row>
    <row r="807" spans="1:7" ht="78.75">
      <c r="A807" s="384">
        <v>79</v>
      </c>
      <c r="B807" s="369" t="s">
        <v>4536</v>
      </c>
      <c r="C807" s="369" t="s">
        <v>2863</v>
      </c>
      <c r="D807" s="369"/>
      <c r="E807" s="369" t="s">
        <v>2864</v>
      </c>
      <c r="F807" s="551">
        <v>4.5</v>
      </c>
      <c r="G807" s="352" t="s">
        <v>4191</v>
      </c>
    </row>
    <row r="808" spans="1:7" ht="31.5">
      <c r="A808" s="384">
        <v>80</v>
      </c>
      <c r="B808" s="369" t="s">
        <v>4487</v>
      </c>
      <c r="C808" s="369" t="s">
        <v>690</v>
      </c>
      <c r="D808" s="369"/>
      <c r="E808" s="369" t="s">
        <v>691</v>
      </c>
      <c r="F808" s="372">
        <v>41</v>
      </c>
      <c r="G808" s="352" t="s">
        <v>4191</v>
      </c>
    </row>
    <row r="809" spans="1:7" ht="47.25">
      <c r="A809" s="384">
        <v>81</v>
      </c>
      <c r="B809" s="369" t="s">
        <v>2865</v>
      </c>
      <c r="C809" s="369" t="s">
        <v>4178</v>
      </c>
      <c r="D809" s="369"/>
      <c r="E809" s="369" t="s">
        <v>692</v>
      </c>
      <c r="F809" s="552">
        <v>34.5</v>
      </c>
      <c r="G809" s="352" t="s">
        <v>4191</v>
      </c>
    </row>
    <row r="810" spans="1:7" ht="78.75">
      <c r="A810" s="384">
        <v>82</v>
      </c>
      <c r="B810" s="369" t="s">
        <v>4538</v>
      </c>
      <c r="C810" s="369" t="s">
        <v>693</v>
      </c>
      <c r="D810" s="369"/>
      <c r="E810" s="369" t="s">
        <v>694</v>
      </c>
      <c r="F810" s="548">
        <v>25</v>
      </c>
      <c r="G810" s="352" t="s">
        <v>4191</v>
      </c>
    </row>
    <row r="811" spans="1:7" ht="47.25">
      <c r="A811" s="384">
        <v>83</v>
      </c>
      <c r="B811" s="404" t="s">
        <v>4488</v>
      </c>
      <c r="C811" s="369" t="s">
        <v>695</v>
      </c>
      <c r="D811" s="369"/>
      <c r="E811" s="369" t="s">
        <v>696</v>
      </c>
      <c r="F811" s="548">
        <v>15</v>
      </c>
      <c r="G811" s="352" t="s">
        <v>4191</v>
      </c>
    </row>
    <row r="812" spans="1:7">
      <c r="A812" s="772">
        <v>84</v>
      </c>
      <c r="B812" s="763" t="s">
        <v>4489</v>
      </c>
      <c r="C812" s="369" t="s">
        <v>4490</v>
      </c>
      <c r="D812" s="555"/>
      <c r="E812" s="353" t="s">
        <v>4491</v>
      </c>
      <c r="F812" s="551">
        <v>9.9</v>
      </c>
      <c r="G812" s="352" t="s">
        <v>4191</v>
      </c>
    </row>
    <row r="813" spans="1:7" ht="78.75">
      <c r="A813" s="778"/>
      <c r="B813" s="766"/>
      <c r="C813" s="369" t="s">
        <v>2866</v>
      </c>
      <c r="D813" s="369"/>
      <c r="E813" s="369" t="s">
        <v>2867</v>
      </c>
      <c r="F813" s="551">
        <v>2.4</v>
      </c>
      <c r="G813" s="352" t="s">
        <v>4191</v>
      </c>
    </row>
    <row r="814" spans="1:7">
      <c r="A814" s="773"/>
      <c r="B814" s="764"/>
      <c r="C814" s="369" t="s">
        <v>2868</v>
      </c>
      <c r="D814" s="369"/>
      <c r="E814" s="405" t="s">
        <v>2869</v>
      </c>
      <c r="F814" s="548">
        <v>23</v>
      </c>
      <c r="G814" s="352" t="s">
        <v>4191</v>
      </c>
    </row>
    <row r="815" spans="1:7" ht="31.5">
      <c r="A815" s="772">
        <v>85</v>
      </c>
      <c r="B815" s="787" t="s">
        <v>4492</v>
      </c>
      <c r="C815" s="353" t="s">
        <v>4493</v>
      </c>
      <c r="D815" s="353"/>
      <c r="E815" s="353" t="s">
        <v>4494</v>
      </c>
      <c r="F815" s="548">
        <v>10</v>
      </c>
      <c r="G815" s="352" t="s">
        <v>4191</v>
      </c>
    </row>
    <row r="816" spans="1:7" ht="94.5">
      <c r="A816" s="778"/>
      <c r="B816" s="788"/>
      <c r="C816" s="369" t="s">
        <v>697</v>
      </c>
      <c r="D816" s="369"/>
      <c r="E816" s="369" t="s">
        <v>698</v>
      </c>
      <c r="F816" s="548">
        <v>1600</v>
      </c>
      <c r="G816" s="352" t="s">
        <v>4191</v>
      </c>
    </row>
    <row r="817" spans="1:7" ht="47.25">
      <c r="A817" s="778"/>
      <c r="B817" s="788"/>
      <c r="C817" s="369" t="s">
        <v>2870</v>
      </c>
      <c r="D817" s="369"/>
      <c r="E817" s="369" t="s">
        <v>699</v>
      </c>
      <c r="F817" s="551">
        <v>2.4</v>
      </c>
      <c r="G817" s="352" t="s">
        <v>4191</v>
      </c>
    </row>
    <row r="818" spans="1:7" ht="267.75">
      <c r="A818" s="773"/>
      <c r="B818" s="789"/>
      <c r="C818" s="369" t="s">
        <v>2871</v>
      </c>
      <c r="D818" s="369"/>
      <c r="E818" s="369" t="s">
        <v>700</v>
      </c>
      <c r="F818" s="548">
        <v>40</v>
      </c>
      <c r="G818" s="352" t="s">
        <v>4191</v>
      </c>
    </row>
    <row r="819" spans="1:7">
      <c r="A819" s="384">
        <v>86</v>
      </c>
      <c r="B819" s="556" t="s">
        <v>4495</v>
      </c>
      <c r="C819" s="556" t="s">
        <v>4490</v>
      </c>
      <c r="D819" s="556"/>
      <c r="E819" s="556" t="s">
        <v>4491</v>
      </c>
      <c r="F819" s="557">
        <v>14.067</v>
      </c>
      <c r="G819" s="352" t="s">
        <v>4191</v>
      </c>
    </row>
    <row r="820" spans="1:7">
      <c r="A820" s="772">
        <v>87</v>
      </c>
      <c r="B820" s="770" t="s">
        <v>4496</v>
      </c>
      <c r="C820" s="556" t="s">
        <v>4497</v>
      </c>
      <c r="D820" s="556"/>
      <c r="E820" s="556" t="s">
        <v>4498</v>
      </c>
      <c r="F820" s="558">
        <v>9.4499999999999993</v>
      </c>
      <c r="G820" s="352" t="s">
        <v>4191</v>
      </c>
    </row>
    <row r="821" spans="1:7" ht="94.5">
      <c r="A821" s="773"/>
      <c r="B821" s="771"/>
      <c r="C821" s="369" t="s">
        <v>2872</v>
      </c>
      <c r="D821" s="369"/>
      <c r="E821" s="556" t="s">
        <v>4539</v>
      </c>
      <c r="F821" s="551">
        <v>7.2</v>
      </c>
      <c r="G821" s="352" t="s">
        <v>4191</v>
      </c>
    </row>
    <row r="822" spans="1:7" ht="50.25">
      <c r="A822" s="772">
        <v>88</v>
      </c>
      <c r="B822" s="770" t="s">
        <v>4499</v>
      </c>
      <c r="C822" s="369" t="s">
        <v>2886</v>
      </c>
      <c r="D822" s="369"/>
      <c r="E822" s="369" t="s">
        <v>702</v>
      </c>
      <c r="F822" s="548">
        <v>20</v>
      </c>
      <c r="G822" s="352" t="s">
        <v>4191</v>
      </c>
    </row>
    <row r="823" spans="1:7" ht="94.5">
      <c r="A823" s="773"/>
      <c r="B823" s="771"/>
      <c r="C823" s="369" t="s">
        <v>2873</v>
      </c>
      <c r="D823" s="369"/>
      <c r="E823" s="369" t="s">
        <v>703</v>
      </c>
      <c r="F823" s="548">
        <v>4</v>
      </c>
      <c r="G823" s="352" t="s">
        <v>4191</v>
      </c>
    </row>
    <row r="824" spans="1:7" ht="94.5">
      <c r="A824" s="772">
        <v>89</v>
      </c>
      <c r="B824" s="763" t="s">
        <v>4500</v>
      </c>
      <c r="C824" s="369" t="s">
        <v>2874</v>
      </c>
      <c r="D824" s="369"/>
      <c r="E824" s="369" t="s">
        <v>704</v>
      </c>
      <c r="F824" s="551">
        <v>1.2</v>
      </c>
      <c r="G824" s="352" t="s">
        <v>4191</v>
      </c>
    </row>
    <row r="825" spans="1:7" ht="31.5">
      <c r="A825" s="778"/>
      <c r="B825" s="766"/>
      <c r="C825" s="369" t="s">
        <v>4501</v>
      </c>
      <c r="D825" s="369"/>
      <c r="E825" s="369" t="s">
        <v>4540</v>
      </c>
      <c r="F825" s="558">
        <v>8.9629999999999992</v>
      </c>
      <c r="G825" s="352" t="s">
        <v>4191</v>
      </c>
    </row>
    <row r="826" spans="1:7" ht="204.75">
      <c r="A826" s="773"/>
      <c r="B826" s="764"/>
      <c r="C826" s="547" t="s">
        <v>2887</v>
      </c>
      <c r="D826" s="547"/>
      <c r="E826" s="434" t="s">
        <v>701</v>
      </c>
      <c r="F826" s="548">
        <v>225</v>
      </c>
      <c r="G826" s="352" t="s">
        <v>4191</v>
      </c>
    </row>
    <row r="827" spans="1:7" ht="110.25">
      <c r="A827" s="384">
        <v>90</v>
      </c>
      <c r="B827" s="369" t="s">
        <v>4541</v>
      </c>
      <c r="C827" s="369" t="s">
        <v>705</v>
      </c>
      <c r="D827" s="369"/>
      <c r="E827" s="369" t="s">
        <v>706</v>
      </c>
      <c r="F827" s="548">
        <v>22</v>
      </c>
      <c r="G827" s="352" t="s">
        <v>4191</v>
      </c>
    </row>
    <row r="828" spans="1:7" ht="94.5">
      <c r="A828" s="384">
        <v>129</v>
      </c>
      <c r="B828" s="369" t="s">
        <v>4502</v>
      </c>
      <c r="C828" s="369" t="s">
        <v>707</v>
      </c>
      <c r="D828" s="369"/>
      <c r="E828" s="369" t="s">
        <v>708</v>
      </c>
      <c r="F828" s="548">
        <v>18</v>
      </c>
      <c r="G828" s="352" t="s">
        <v>4191</v>
      </c>
    </row>
    <row r="829" spans="1:7" ht="94.5">
      <c r="A829" s="384">
        <v>130</v>
      </c>
      <c r="B829" s="369" t="s">
        <v>4542</v>
      </c>
      <c r="C829" s="369" t="s">
        <v>707</v>
      </c>
      <c r="D829" s="369"/>
      <c r="E829" s="369" t="s">
        <v>708</v>
      </c>
      <c r="F829" s="548">
        <v>18</v>
      </c>
      <c r="G829" s="352" t="s">
        <v>4191</v>
      </c>
    </row>
    <row r="830" spans="1:7" ht="63">
      <c r="A830" s="772">
        <v>131</v>
      </c>
      <c r="B830" s="763" t="s">
        <v>4543</v>
      </c>
      <c r="C830" s="369" t="s">
        <v>709</v>
      </c>
      <c r="D830" s="369"/>
      <c r="E830" s="369" t="s">
        <v>710</v>
      </c>
      <c r="F830" s="548">
        <v>40</v>
      </c>
      <c r="G830" s="352" t="s">
        <v>4191</v>
      </c>
    </row>
    <row r="831" spans="1:7" ht="63">
      <c r="A831" s="773"/>
      <c r="B831" s="764"/>
      <c r="C831" s="369" t="s">
        <v>711</v>
      </c>
      <c r="D831" s="369"/>
      <c r="E831" s="369" t="s">
        <v>712</v>
      </c>
      <c r="F831" s="545">
        <v>20</v>
      </c>
      <c r="G831" s="352" t="s">
        <v>4191</v>
      </c>
    </row>
    <row r="832" spans="1:7" ht="78.75">
      <c r="A832" s="384">
        <v>133</v>
      </c>
      <c r="B832" s="369" t="s">
        <v>4544</v>
      </c>
      <c r="C832" s="369" t="s">
        <v>2875</v>
      </c>
      <c r="D832" s="369"/>
      <c r="E832" s="369" t="s">
        <v>2876</v>
      </c>
      <c r="F832" s="545">
        <v>40</v>
      </c>
      <c r="G832" s="352" t="s">
        <v>4191</v>
      </c>
    </row>
    <row r="833" spans="1:7" ht="63">
      <c r="A833" s="384">
        <v>134</v>
      </c>
      <c r="B833" s="369" t="s">
        <v>4503</v>
      </c>
      <c r="C833" s="369" t="s">
        <v>713</v>
      </c>
      <c r="D833" s="369"/>
      <c r="E833" s="369" t="s">
        <v>714</v>
      </c>
      <c r="F833" s="545">
        <v>10</v>
      </c>
      <c r="G833" s="352" t="s">
        <v>4191</v>
      </c>
    </row>
    <row r="834" spans="1:7" ht="78.75">
      <c r="A834" s="384">
        <v>135</v>
      </c>
      <c r="B834" s="369" t="s">
        <v>2877</v>
      </c>
      <c r="C834" s="369" t="s">
        <v>2878</v>
      </c>
      <c r="D834" s="369"/>
      <c r="E834" s="369" t="s">
        <v>714</v>
      </c>
      <c r="F834" s="545">
        <v>8</v>
      </c>
      <c r="G834" s="352" t="s">
        <v>4191</v>
      </c>
    </row>
    <row r="835" spans="1:7" ht="31.5">
      <c r="A835" s="772">
        <v>136</v>
      </c>
      <c r="B835" s="790" t="s">
        <v>4504</v>
      </c>
      <c r="C835" s="369"/>
      <c r="D835" s="369"/>
      <c r="E835" s="409" t="s">
        <v>2879</v>
      </c>
      <c r="F835" s="559">
        <v>150</v>
      </c>
      <c r="G835" s="352" t="s">
        <v>4191</v>
      </c>
    </row>
    <row r="836" spans="1:7" ht="31.5">
      <c r="A836" s="773"/>
      <c r="B836" s="791"/>
      <c r="C836" s="369"/>
      <c r="D836" s="369"/>
      <c r="E836" s="409" t="s">
        <v>4179</v>
      </c>
      <c r="F836" s="559">
        <v>6</v>
      </c>
      <c r="G836" s="352" t="s">
        <v>4191</v>
      </c>
    </row>
    <row r="837" spans="1:7" ht="31.5">
      <c r="A837" s="384">
        <v>138</v>
      </c>
      <c r="B837" s="369" t="s">
        <v>4505</v>
      </c>
      <c r="C837" s="411" t="s">
        <v>715</v>
      </c>
      <c r="D837" s="411"/>
      <c r="E837" s="412" t="s">
        <v>716</v>
      </c>
      <c r="F837" s="391">
        <v>14900</v>
      </c>
      <c r="G837" s="352" t="s">
        <v>4191</v>
      </c>
    </row>
    <row r="838" spans="1:7" ht="31.5">
      <c r="A838" s="384">
        <v>139</v>
      </c>
      <c r="B838" s="369" t="s">
        <v>4492</v>
      </c>
      <c r="C838" s="411" t="s">
        <v>715</v>
      </c>
      <c r="D838" s="411"/>
      <c r="E838" s="412" t="s">
        <v>716</v>
      </c>
      <c r="F838" s="391">
        <v>14900</v>
      </c>
      <c r="G838" s="352" t="s">
        <v>4191</v>
      </c>
    </row>
    <row r="839" spans="1:7" ht="255">
      <c r="A839" s="384">
        <v>140</v>
      </c>
      <c r="B839" s="369" t="s">
        <v>4537</v>
      </c>
      <c r="C839" s="411" t="s">
        <v>2888</v>
      </c>
      <c r="D839" s="411"/>
      <c r="E839" s="411" t="s">
        <v>2880</v>
      </c>
      <c r="F839" s="391">
        <v>14900</v>
      </c>
      <c r="G839" s="352" t="s">
        <v>4191</v>
      </c>
    </row>
    <row r="840" spans="1:7">
      <c r="A840" s="324" t="s">
        <v>438</v>
      </c>
      <c r="B840" s="325" t="s">
        <v>35</v>
      </c>
      <c r="C840" s="325"/>
      <c r="D840" s="325"/>
      <c r="E840" s="325"/>
      <c r="F840" s="560">
        <f>F841+F871+F882+F886+F890+F895+F899+F926+F945+F963+F969+F973+F989+F1037</f>
        <v>220459.82599999994</v>
      </c>
      <c r="G840" s="486">
        <f>G841+G871+G882+G886+G890+G895+G899+G926+G945+G963+G969+G973+G989+G1037</f>
        <v>587</v>
      </c>
    </row>
    <row r="841" spans="1:7">
      <c r="A841" s="324" t="s">
        <v>440</v>
      </c>
      <c r="B841" s="325" t="s">
        <v>71</v>
      </c>
      <c r="C841" s="331"/>
      <c r="D841" s="331"/>
      <c r="E841" s="331"/>
      <c r="F841" s="335">
        <f>SUM(F842:F870)</f>
        <v>6297</v>
      </c>
      <c r="G841" s="336">
        <f>A870</f>
        <v>29</v>
      </c>
    </row>
    <row r="842" spans="1:7" ht="31.5">
      <c r="A842" s="561">
        <v>1</v>
      </c>
      <c r="B842" s="353" t="s">
        <v>3704</v>
      </c>
      <c r="C842" s="353" t="s">
        <v>3705</v>
      </c>
      <c r="D842" s="353"/>
      <c r="E842" s="353" t="s">
        <v>3706</v>
      </c>
      <c r="F842" s="562">
        <v>19</v>
      </c>
      <c r="G842" s="352" t="s">
        <v>4200</v>
      </c>
    </row>
    <row r="843" spans="1:7" ht="31.5">
      <c r="A843" s="561">
        <v>2</v>
      </c>
      <c r="B843" s="353" t="s">
        <v>3707</v>
      </c>
      <c r="C843" s="353" t="s">
        <v>3708</v>
      </c>
      <c r="D843" s="353"/>
      <c r="E843" s="353" t="s">
        <v>3709</v>
      </c>
      <c r="F843" s="562">
        <v>46</v>
      </c>
      <c r="G843" s="352" t="s">
        <v>4420</v>
      </c>
    </row>
    <row r="844" spans="1:7" ht="31.5">
      <c r="A844" s="561">
        <v>3</v>
      </c>
      <c r="B844" s="353" t="s">
        <v>3710</v>
      </c>
      <c r="C844" s="353" t="s">
        <v>3708</v>
      </c>
      <c r="D844" s="353"/>
      <c r="E844" s="353" t="s">
        <v>3709</v>
      </c>
      <c r="F844" s="562">
        <v>12</v>
      </c>
      <c r="G844" s="352" t="s">
        <v>4420</v>
      </c>
    </row>
    <row r="845" spans="1:7">
      <c r="A845" s="561">
        <v>4</v>
      </c>
      <c r="B845" s="353" t="s">
        <v>4351</v>
      </c>
      <c r="C845" s="353" t="s">
        <v>2285</v>
      </c>
      <c r="D845" s="353"/>
      <c r="E845" s="353" t="s">
        <v>3711</v>
      </c>
      <c r="F845" s="562">
        <v>550</v>
      </c>
      <c r="G845" s="352" t="s">
        <v>4200</v>
      </c>
    </row>
    <row r="846" spans="1:7">
      <c r="A846" s="561">
        <v>5</v>
      </c>
      <c r="B846" s="353" t="s">
        <v>3712</v>
      </c>
      <c r="C846" s="353" t="s">
        <v>2285</v>
      </c>
      <c r="D846" s="353"/>
      <c r="E846" s="353" t="s">
        <v>3711</v>
      </c>
      <c r="F846" s="562">
        <v>350</v>
      </c>
      <c r="G846" s="352" t="s">
        <v>4200</v>
      </c>
    </row>
    <row r="847" spans="1:7" ht="31.5">
      <c r="A847" s="561">
        <v>6</v>
      </c>
      <c r="B847" s="353" t="s">
        <v>4352</v>
      </c>
      <c r="C847" s="353" t="s">
        <v>2285</v>
      </c>
      <c r="D847" s="353"/>
      <c r="E847" s="353" t="s">
        <v>3711</v>
      </c>
      <c r="F847" s="562">
        <v>1500</v>
      </c>
      <c r="G847" s="352" t="s">
        <v>4191</v>
      </c>
    </row>
    <row r="848" spans="1:7">
      <c r="A848" s="561">
        <v>7</v>
      </c>
      <c r="B848" s="353" t="s">
        <v>3713</v>
      </c>
      <c r="C848" s="353" t="s">
        <v>2285</v>
      </c>
      <c r="D848" s="353"/>
      <c r="E848" s="353" t="s">
        <v>3711</v>
      </c>
      <c r="F848" s="562">
        <v>550</v>
      </c>
      <c r="G848" s="352" t="s">
        <v>4420</v>
      </c>
    </row>
    <row r="849" spans="1:7">
      <c r="A849" s="561">
        <v>8</v>
      </c>
      <c r="B849" s="353" t="s">
        <v>3714</v>
      </c>
      <c r="C849" s="353" t="s">
        <v>2285</v>
      </c>
      <c r="D849" s="353"/>
      <c r="E849" s="353" t="s">
        <v>3711</v>
      </c>
      <c r="F849" s="562">
        <v>450</v>
      </c>
      <c r="G849" s="352" t="s">
        <v>4420</v>
      </c>
    </row>
    <row r="850" spans="1:7">
      <c r="A850" s="561">
        <v>9</v>
      </c>
      <c r="B850" s="353" t="s">
        <v>3715</v>
      </c>
      <c r="C850" s="353"/>
      <c r="D850" s="353" t="s">
        <v>3716</v>
      </c>
      <c r="E850" s="353" t="s">
        <v>3717</v>
      </c>
      <c r="F850" s="562">
        <v>30</v>
      </c>
      <c r="G850" s="352" t="s">
        <v>4420</v>
      </c>
    </row>
    <row r="851" spans="1:7">
      <c r="A851" s="561">
        <v>10</v>
      </c>
      <c r="B851" s="353" t="s">
        <v>3718</v>
      </c>
      <c r="C851" s="353"/>
      <c r="D851" s="353" t="s">
        <v>3719</v>
      </c>
      <c r="E851" s="353" t="s">
        <v>3717</v>
      </c>
      <c r="F851" s="562">
        <v>10</v>
      </c>
      <c r="G851" s="352" t="s">
        <v>4420</v>
      </c>
    </row>
    <row r="852" spans="1:7">
      <c r="A852" s="561">
        <v>11</v>
      </c>
      <c r="B852" s="353" t="s">
        <v>4353</v>
      </c>
      <c r="C852" s="353" t="s">
        <v>3720</v>
      </c>
      <c r="D852" s="353"/>
      <c r="E852" s="353" t="s">
        <v>3721</v>
      </c>
      <c r="F852" s="562">
        <v>560</v>
      </c>
      <c r="G852" s="352" t="s">
        <v>4200</v>
      </c>
    </row>
    <row r="853" spans="1:7">
      <c r="A853" s="561">
        <v>12</v>
      </c>
      <c r="B853" s="353" t="s">
        <v>4354</v>
      </c>
      <c r="C853" s="353" t="s">
        <v>3722</v>
      </c>
      <c r="D853" s="353"/>
      <c r="E853" s="353" t="s">
        <v>3723</v>
      </c>
      <c r="F853" s="562"/>
      <c r="G853" s="352" t="s">
        <v>4200</v>
      </c>
    </row>
    <row r="854" spans="1:7" ht="31.5">
      <c r="A854" s="561">
        <v>13</v>
      </c>
      <c r="B854" s="353" t="s">
        <v>3724</v>
      </c>
      <c r="C854" s="353" t="s">
        <v>3725</v>
      </c>
      <c r="D854" s="353"/>
      <c r="E854" s="353" t="s">
        <v>3726</v>
      </c>
      <c r="F854" s="562">
        <v>100</v>
      </c>
      <c r="G854" s="352" t="s">
        <v>4420</v>
      </c>
    </row>
    <row r="855" spans="1:7" ht="47.25">
      <c r="A855" s="561">
        <v>14</v>
      </c>
      <c r="B855" s="353" t="s">
        <v>2889</v>
      </c>
      <c r="C855" s="353" t="s">
        <v>3727</v>
      </c>
      <c r="D855" s="353"/>
      <c r="E855" s="353" t="s">
        <v>3728</v>
      </c>
      <c r="F855" s="562">
        <v>5</v>
      </c>
      <c r="G855" s="352" t="s">
        <v>4191</v>
      </c>
    </row>
    <row r="856" spans="1:7" ht="78.75">
      <c r="A856" s="561">
        <v>15</v>
      </c>
      <c r="B856" s="353" t="s">
        <v>3729</v>
      </c>
      <c r="C856" s="353" t="s">
        <v>3730</v>
      </c>
      <c r="D856" s="353"/>
      <c r="E856" s="353" t="s">
        <v>3731</v>
      </c>
      <c r="F856" s="562">
        <v>5</v>
      </c>
      <c r="G856" s="352" t="s">
        <v>4420</v>
      </c>
    </row>
    <row r="857" spans="1:7" ht="94.5">
      <c r="A857" s="561">
        <v>16</v>
      </c>
      <c r="B857" s="353" t="s">
        <v>3732</v>
      </c>
      <c r="C857" s="353" t="s">
        <v>3733</v>
      </c>
      <c r="D857" s="353"/>
      <c r="E857" s="353" t="s">
        <v>3734</v>
      </c>
      <c r="F857" s="562">
        <v>10</v>
      </c>
      <c r="G857" s="352" t="s">
        <v>4420</v>
      </c>
    </row>
    <row r="858" spans="1:7" ht="47.25">
      <c r="A858" s="561">
        <v>17</v>
      </c>
      <c r="B858" s="353" t="s">
        <v>3735</v>
      </c>
      <c r="C858" s="353" t="s">
        <v>3736</v>
      </c>
      <c r="D858" s="353"/>
      <c r="E858" s="353" t="s">
        <v>3737</v>
      </c>
      <c r="F858" s="562">
        <v>60</v>
      </c>
      <c r="G858" s="352" t="s">
        <v>4420</v>
      </c>
    </row>
    <row r="859" spans="1:7" ht="47.25">
      <c r="A859" s="561">
        <v>18</v>
      </c>
      <c r="B859" s="353" t="s">
        <v>3738</v>
      </c>
      <c r="C859" s="353" t="s">
        <v>3739</v>
      </c>
      <c r="D859" s="353"/>
      <c r="E859" s="353" t="s">
        <v>3740</v>
      </c>
      <c r="F859" s="562">
        <v>100</v>
      </c>
      <c r="G859" s="352" t="s">
        <v>4420</v>
      </c>
    </row>
    <row r="860" spans="1:7" ht="31.5">
      <c r="A860" s="561">
        <v>19</v>
      </c>
      <c r="B860" s="353" t="s">
        <v>3741</v>
      </c>
      <c r="C860" s="353" t="s">
        <v>3742</v>
      </c>
      <c r="D860" s="353"/>
      <c r="E860" s="353" t="s">
        <v>3743</v>
      </c>
      <c r="F860" s="562">
        <v>15</v>
      </c>
      <c r="G860" s="352" t="s">
        <v>4420</v>
      </c>
    </row>
    <row r="861" spans="1:7" ht="31.5">
      <c r="A861" s="561">
        <v>20</v>
      </c>
      <c r="B861" s="353" t="s">
        <v>3744</v>
      </c>
      <c r="C861" s="353" t="s">
        <v>3745</v>
      </c>
      <c r="D861" s="353"/>
      <c r="E861" s="353" t="s">
        <v>3746</v>
      </c>
      <c r="F861" s="562">
        <v>300</v>
      </c>
      <c r="G861" s="352" t="s">
        <v>4420</v>
      </c>
    </row>
    <row r="862" spans="1:7" ht="31.5">
      <c r="A862" s="561">
        <v>21</v>
      </c>
      <c r="B862" s="353" t="s">
        <v>3747</v>
      </c>
      <c r="C862" s="353" t="s">
        <v>3748</v>
      </c>
      <c r="D862" s="353"/>
      <c r="E862" s="353" t="s">
        <v>3749</v>
      </c>
      <c r="F862" s="562">
        <v>250</v>
      </c>
      <c r="G862" s="352" t="s">
        <v>4420</v>
      </c>
    </row>
    <row r="863" spans="1:7" ht="47.25">
      <c r="A863" s="561">
        <v>22</v>
      </c>
      <c r="B863" s="353" t="s">
        <v>3750</v>
      </c>
      <c r="C863" s="353" t="s">
        <v>3751</v>
      </c>
      <c r="D863" s="353"/>
      <c r="E863" s="353" t="s">
        <v>3752</v>
      </c>
      <c r="F863" s="562">
        <v>200</v>
      </c>
      <c r="G863" s="352" t="s">
        <v>4420</v>
      </c>
    </row>
    <row r="864" spans="1:7" ht="31.5">
      <c r="A864" s="561">
        <v>23</v>
      </c>
      <c r="B864" s="437" t="s">
        <v>3753</v>
      </c>
      <c r="C864" s="437" t="s">
        <v>3754</v>
      </c>
      <c r="D864" s="437"/>
      <c r="E864" s="437" t="s">
        <v>3752</v>
      </c>
      <c r="F864" s="562">
        <v>150</v>
      </c>
      <c r="G864" s="352" t="s">
        <v>4420</v>
      </c>
    </row>
    <row r="865" spans="1:7" ht="31.5">
      <c r="A865" s="561">
        <v>24</v>
      </c>
      <c r="B865" s="353" t="s">
        <v>3755</v>
      </c>
      <c r="C865" s="353" t="s">
        <v>3756</v>
      </c>
      <c r="D865" s="353"/>
      <c r="E865" s="353" t="s">
        <v>3757</v>
      </c>
      <c r="F865" s="562">
        <v>250</v>
      </c>
      <c r="G865" s="352" t="s">
        <v>4420</v>
      </c>
    </row>
    <row r="866" spans="1:7">
      <c r="A866" s="561">
        <v>25</v>
      </c>
      <c r="B866" s="353" t="s">
        <v>3758</v>
      </c>
      <c r="C866" s="353"/>
      <c r="D866" s="353" t="s">
        <v>3759</v>
      </c>
      <c r="E866" s="353" t="s">
        <v>230</v>
      </c>
      <c r="F866" s="562">
        <v>35</v>
      </c>
      <c r="G866" s="352" t="s">
        <v>4420</v>
      </c>
    </row>
    <row r="867" spans="1:7" ht="31.5">
      <c r="A867" s="561">
        <v>26</v>
      </c>
      <c r="B867" s="437" t="s">
        <v>3760</v>
      </c>
      <c r="C867" s="437"/>
      <c r="D867" s="437" t="s">
        <v>3761</v>
      </c>
      <c r="E867" s="437" t="s">
        <v>3762</v>
      </c>
      <c r="F867" s="562">
        <v>60</v>
      </c>
      <c r="G867" s="352" t="s">
        <v>4420</v>
      </c>
    </row>
    <row r="868" spans="1:7" ht="31.5">
      <c r="A868" s="561">
        <v>27</v>
      </c>
      <c r="B868" s="353" t="s">
        <v>3763</v>
      </c>
      <c r="C868" s="353"/>
      <c r="D868" s="353" t="s">
        <v>3764</v>
      </c>
      <c r="E868" s="353" t="s">
        <v>198</v>
      </c>
      <c r="F868" s="562">
        <v>80</v>
      </c>
      <c r="G868" s="352" t="s">
        <v>4420</v>
      </c>
    </row>
    <row r="869" spans="1:7">
      <c r="A869" s="561">
        <v>28</v>
      </c>
      <c r="B869" s="353" t="s">
        <v>3765</v>
      </c>
      <c r="C869" s="353"/>
      <c r="D869" s="353"/>
      <c r="E869" s="353" t="s">
        <v>3766</v>
      </c>
      <c r="F869" s="562">
        <v>500</v>
      </c>
      <c r="G869" s="352" t="s">
        <v>4420</v>
      </c>
    </row>
    <row r="870" spans="1:7" ht="31.5">
      <c r="A870" s="561">
        <v>29</v>
      </c>
      <c r="B870" s="353" t="s">
        <v>3724</v>
      </c>
      <c r="C870" s="353" t="s">
        <v>3725</v>
      </c>
      <c r="D870" s="353"/>
      <c r="E870" s="353" t="s">
        <v>3726</v>
      </c>
      <c r="F870" s="562">
        <v>100</v>
      </c>
      <c r="G870" s="352" t="s">
        <v>4420</v>
      </c>
    </row>
    <row r="871" spans="1:7">
      <c r="A871" s="318" t="s">
        <v>1789</v>
      </c>
      <c r="B871" s="357" t="s">
        <v>66</v>
      </c>
      <c r="C871" s="357"/>
      <c r="D871" s="357"/>
      <c r="E871" s="357"/>
      <c r="F871" s="435">
        <f>SUM(F872:F881)</f>
        <v>1144</v>
      </c>
      <c r="G871" s="318">
        <f>A881</f>
        <v>10</v>
      </c>
    </row>
    <row r="872" spans="1:7" ht="47.25">
      <c r="A872" s="561">
        <v>1</v>
      </c>
      <c r="B872" s="353" t="s">
        <v>3017</v>
      </c>
      <c r="C872" s="12" t="s">
        <v>3018</v>
      </c>
      <c r="D872" s="353" t="s">
        <v>3019</v>
      </c>
      <c r="E872" s="353" t="s">
        <v>3020</v>
      </c>
      <c r="F872" s="421">
        <v>10</v>
      </c>
      <c r="G872" s="352" t="s">
        <v>4191</v>
      </c>
    </row>
    <row r="873" spans="1:7" ht="31.5">
      <c r="A873" s="561">
        <v>2</v>
      </c>
      <c r="B873" s="353" t="s">
        <v>3021</v>
      </c>
      <c r="C873" s="12" t="s">
        <v>3022</v>
      </c>
      <c r="D873" s="353" t="s">
        <v>3023</v>
      </c>
      <c r="E873" s="353" t="s">
        <v>3024</v>
      </c>
      <c r="F873" s="421">
        <v>35</v>
      </c>
      <c r="G873" s="352" t="s">
        <v>4420</v>
      </c>
    </row>
    <row r="874" spans="1:7" ht="31.5">
      <c r="A874" s="561">
        <v>3</v>
      </c>
      <c r="B874" s="353" t="s">
        <v>3025</v>
      </c>
      <c r="C874" s="12" t="s">
        <v>3018</v>
      </c>
      <c r="D874" s="353" t="s">
        <v>3026</v>
      </c>
      <c r="E874" s="12" t="s">
        <v>188</v>
      </c>
      <c r="F874" s="421">
        <v>960</v>
      </c>
      <c r="G874" s="352" t="s">
        <v>4191</v>
      </c>
    </row>
    <row r="875" spans="1:7" ht="31.5">
      <c r="A875" s="561">
        <v>4</v>
      </c>
      <c r="B875" s="353" t="s">
        <v>3027</v>
      </c>
      <c r="C875" s="12" t="s">
        <v>3018</v>
      </c>
      <c r="D875" s="12" t="s">
        <v>3028</v>
      </c>
      <c r="E875" s="12" t="s">
        <v>3029</v>
      </c>
      <c r="F875" s="421">
        <v>60</v>
      </c>
      <c r="G875" s="352" t="s">
        <v>4420</v>
      </c>
    </row>
    <row r="876" spans="1:7">
      <c r="A876" s="561">
        <v>5</v>
      </c>
      <c r="B876" s="353" t="s">
        <v>4545</v>
      </c>
      <c r="C876" s="12" t="s">
        <v>133</v>
      </c>
      <c r="D876" s="12" t="s">
        <v>2198</v>
      </c>
      <c r="E876" s="12" t="s">
        <v>230</v>
      </c>
      <c r="F876" s="421">
        <v>19</v>
      </c>
      <c r="G876" s="352" t="s">
        <v>4420</v>
      </c>
    </row>
    <row r="877" spans="1:7">
      <c r="A877" s="561">
        <v>6</v>
      </c>
      <c r="B877" s="353" t="s">
        <v>4546</v>
      </c>
      <c r="C877" s="12" t="s">
        <v>133</v>
      </c>
      <c r="D877" s="12" t="s">
        <v>2198</v>
      </c>
      <c r="E877" s="12" t="s">
        <v>230</v>
      </c>
      <c r="F877" s="421">
        <v>13</v>
      </c>
      <c r="G877" s="352" t="s">
        <v>4420</v>
      </c>
    </row>
    <row r="878" spans="1:7">
      <c r="A878" s="561">
        <v>7</v>
      </c>
      <c r="B878" s="353" t="s">
        <v>4547</v>
      </c>
      <c r="C878" s="345" t="s">
        <v>133</v>
      </c>
      <c r="D878" s="345" t="s">
        <v>2198</v>
      </c>
      <c r="E878" s="345" t="s">
        <v>230</v>
      </c>
      <c r="F878" s="421">
        <v>10</v>
      </c>
      <c r="G878" s="352" t="s">
        <v>4420</v>
      </c>
    </row>
    <row r="879" spans="1:7">
      <c r="A879" s="561">
        <v>8</v>
      </c>
      <c r="B879" s="345" t="s">
        <v>4548</v>
      </c>
      <c r="C879" s="12" t="s">
        <v>133</v>
      </c>
      <c r="D879" s="425" t="s">
        <v>2198</v>
      </c>
      <c r="E879" s="425" t="s">
        <v>230</v>
      </c>
      <c r="F879" s="421">
        <v>6</v>
      </c>
      <c r="G879" s="352" t="s">
        <v>4420</v>
      </c>
    </row>
    <row r="880" spans="1:7">
      <c r="A880" s="561">
        <v>9</v>
      </c>
      <c r="B880" s="353" t="s">
        <v>4549</v>
      </c>
      <c r="C880" s="12" t="s">
        <v>133</v>
      </c>
      <c r="D880" s="353" t="s">
        <v>2198</v>
      </c>
      <c r="E880" s="353" t="s">
        <v>230</v>
      </c>
      <c r="F880" s="421">
        <v>8</v>
      </c>
      <c r="G880" s="352" t="s">
        <v>4420</v>
      </c>
    </row>
    <row r="881" spans="1:7">
      <c r="A881" s="561">
        <v>10</v>
      </c>
      <c r="B881" s="425" t="s">
        <v>4550</v>
      </c>
      <c r="C881" s="12" t="s">
        <v>133</v>
      </c>
      <c r="D881" s="425" t="s">
        <v>2198</v>
      </c>
      <c r="E881" s="425" t="s">
        <v>230</v>
      </c>
      <c r="F881" s="421">
        <v>23</v>
      </c>
      <c r="G881" s="352" t="s">
        <v>4420</v>
      </c>
    </row>
    <row r="882" spans="1:7">
      <c r="A882" s="318" t="s">
        <v>4149</v>
      </c>
      <c r="B882" s="357" t="s">
        <v>172</v>
      </c>
      <c r="C882" s="357"/>
      <c r="D882" s="357"/>
      <c r="E882" s="357"/>
      <c r="F882" s="435">
        <f>SUM(F883:F885)</f>
        <v>3000</v>
      </c>
      <c r="G882" s="318">
        <f>A885</f>
        <v>3</v>
      </c>
    </row>
    <row r="883" spans="1:7" ht="31.5">
      <c r="A883" s="352">
        <v>1</v>
      </c>
      <c r="B883" s="345" t="s">
        <v>2982</v>
      </c>
      <c r="C883" s="353" t="s">
        <v>430</v>
      </c>
      <c r="D883" s="563"/>
      <c r="E883" s="564" t="s">
        <v>431</v>
      </c>
      <c r="F883" s="565">
        <v>1000</v>
      </c>
      <c r="G883" s="352" t="s">
        <v>4191</v>
      </c>
    </row>
    <row r="884" spans="1:7" ht="31.5">
      <c r="A884" s="352">
        <v>2</v>
      </c>
      <c r="B884" s="345" t="s">
        <v>2984</v>
      </c>
      <c r="C884" s="353" t="s">
        <v>4551</v>
      </c>
      <c r="D884" s="353"/>
      <c r="E884" s="564" t="s">
        <v>432</v>
      </c>
      <c r="F884" s="365">
        <v>1000</v>
      </c>
      <c r="G884" s="352" t="s">
        <v>4191</v>
      </c>
    </row>
    <row r="885" spans="1:7" ht="31.5">
      <c r="A885" s="352">
        <v>3</v>
      </c>
      <c r="B885" s="345" t="s">
        <v>2985</v>
      </c>
      <c r="C885" s="353" t="s">
        <v>4552</v>
      </c>
      <c r="D885" s="353"/>
      <c r="E885" s="564" t="s">
        <v>2986</v>
      </c>
      <c r="F885" s="365">
        <v>1000</v>
      </c>
      <c r="G885" s="352" t="s">
        <v>4420</v>
      </c>
    </row>
    <row r="886" spans="1:7">
      <c r="A886" s="318" t="s">
        <v>4150</v>
      </c>
      <c r="B886" s="357" t="s">
        <v>195</v>
      </c>
      <c r="C886" s="357"/>
      <c r="D886" s="357"/>
      <c r="E886" s="357"/>
      <c r="F886" s="566">
        <f>SUM(F887:F889)</f>
        <v>1000</v>
      </c>
      <c r="G886" s="318">
        <f>A889</f>
        <v>3</v>
      </c>
    </row>
    <row r="887" spans="1:7" ht="31.5">
      <c r="A887" s="352">
        <v>1</v>
      </c>
      <c r="B887" s="345" t="s">
        <v>3037</v>
      </c>
      <c r="C887" s="353" t="s">
        <v>3038</v>
      </c>
      <c r="D887" s="353"/>
      <c r="E887" s="353" t="s">
        <v>3039</v>
      </c>
      <c r="F887" s="377">
        <v>300</v>
      </c>
      <c r="G887" s="352" t="s">
        <v>4191</v>
      </c>
    </row>
    <row r="888" spans="1:7" ht="31.5">
      <c r="A888" s="352">
        <v>2</v>
      </c>
      <c r="B888" s="345" t="s">
        <v>3040</v>
      </c>
      <c r="C888" s="353"/>
      <c r="D888" s="353" t="s">
        <v>3041</v>
      </c>
      <c r="E888" s="353" t="s">
        <v>3042</v>
      </c>
      <c r="F888" s="377">
        <v>500</v>
      </c>
      <c r="G888" s="352" t="s">
        <v>4420</v>
      </c>
    </row>
    <row r="889" spans="1:7" ht="31.5">
      <c r="A889" s="352">
        <v>3</v>
      </c>
      <c r="B889" s="353" t="s">
        <v>3043</v>
      </c>
      <c r="C889" s="353" t="s">
        <v>3044</v>
      </c>
      <c r="D889" s="12"/>
      <c r="E889" s="353" t="s">
        <v>3045</v>
      </c>
      <c r="F889" s="421">
        <v>200</v>
      </c>
      <c r="G889" s="352" t="s">
        <v>4420</v>
      </c>
    </row>
    <row r="890" spans="1:7">
      <c r="A890" s="318" t="s">
        <v>4151</v>
      </c>
      <c r="B890" s="357" t="s">
        <v>197</v>
      </c>
      <c r="C890" s="357"/>
      <c r="D890" s="357"/>
      <c r="E890" s="357"/>
      <c r="F890" s="435">
        <f>SUM(F891:F894)</f>
        <v>2500</v>
      </c>
      <c r="G890" s="318">
        <f>A894</f>
        <v>4</v>
      </c>
    </row>
    <row r="891" spans="1:7" ht="31.5">
      <c r="A891" s="352">
        <v>1</v>
      </c>
      <c r="B891" s="345" t="s">
        <v>3116</v>
      </c>
      <c r="C891" s="353"/>
      <c r="D891" s="353" t="s">
        <v>281</v>
      </c>
      <c r="E891" s="353"/>
      <c r="F891" s="377">
        <v>500</v>
      </c>
      <c r="G891" s="352" t="s">
        <v>4420</v>
      </c>
    </row>
    <row r="892" spans="1:7" ht="31.5">
      <c r="A892" s="352">
        <v>2</v>
      </c>
      <c r="B892" s="345" t="s">
        <v>3117</v>
      </c>
      <c r="C892" s="353"/>
      <c r="D892" s="353" t="s">
        <v>281</v>
      </c>
      <c r="E892" s="353"/>
      <c r="F892" s="377">
        <v>500</v>
      </c>
      <c r="G892" s="352" t="s">
        <v>4420</v>
      </c>
    </row>
    <row r="893" spans="1:7" ht="31.5">
      <c r="A893" s="352">
        <v>3</v>
      </c>
      <c r="B893" s="345" t="s">
        <v>3118</v>
      </c>
      <c r="C893" s="353"/>
      <c r="D893" s="353" t="s">
        <v>281</v>
      </c>
      <c r="E893" s="353"/>
      <c r="F893" s="377">
        <v>500</v>
      </c>
      <c r="G893" s="352" t="s">
        <v>4420</v>
      </c>
    </row>
    <row r="894" spans="1:7" ht="31.5">
      <c r="A894" s="352">
        <v>4</v>
      </c>
      <c r="B894" s="345" t="s">
        <v>3119</v>
      </c>
      <c r="C894" s="353"/>
      <c r="D894" s="353" t="s">
        <v>281</v>
      </c>
      <c r="E894" s="353"/>
      <c r="F894" s="377">
        <v>1000</v>
      </c>
      <c r="G894" s="352" t="s">
        <v>4420</v>
      </c>
    </row>
    <row r="895" spans="1:7">
      <c r="A895" s="318" t="s">
        <v>4152</v>
      </c>
      <c r="B895" s="357" t="s">
        <v>107</v>
      </c>
      <c r="C895" s="357"/>
      <c r="D895" s="357"/>
      <c r="E895" s="357"/>
      <c r="F895" s="435">
        <f>SUM(F896:F898)</f>
        <v>4500</v>
      </c>
      <c r="G895" s="318">
        <f>A898</f>
        <v>3</v>
      </c>
    </row>
    <row r="896" spans="1:7" ht="126">
      <c r="A896" s="352">
        <v>1</v>
      </c>
      <c r="B896" s="353" t="s">
        <v>274</v>
      </c>
      <c r="C896" s="353" t="s">
        <v>3603</v>
      </c>
      <c r="D896" s="353"/>
      <c r="E896" s="353" t="s">
        <v>3604</v>
      </c>
      <c r="F896" s="377">
        <v>1500</v>
      </c>
      <c r="G896" s="352" t="s">
        <v>4420</v>
      </c>
    </row>
    <row r="897" spans="1:7" ht="78.75">
      <c r="A897" s="352">
        <v>2</v>
      </c>
      <c r="B897" s="353" t="s">
        <v>3605</v>
      </c>
      <c r="C897" s="353" t="s">
        <v>3606</v>
      </c>
      <c r="D897" s="353"/>
      <c r="E897" s="353" t="s">
        <v>3604</v>
      </c>
      <c r="F897" s="377">
        <v>1500</v>
      </c>
      <c r="G897" s="352" t="s">
        <v>4420</v>
      </c>
    </row>
    <row r="898" spans="1:7" ht="94.5">
      <c r="A898" s="352">
        <v>3</v>
      </c>
      <c r="B898" s="353" t="s">
        <v>3607</v>
      </c>
      <c r="C898" s="353" t="s">
        <v>3608</v>
      </c>
      <c r="D898" s="353"/>
      <c r="E898" s="353" t="s">
        <v>3604</v>
      </c>
      <c r="F898" s="377">
        <v>1500</v>
      </c>
      <c r="G898" s="352" t="s">
        <v>4420</v>
      </c>
    </row>
    <row r="899" spans="1:7">
      <c r="A899" s="318" t="s">
        <v>4153</v>
      </c>
      <c r="B899" s="357" t="s">
        <v>108</v>
      </c>
      <c r="C899" s="357"/>
      <c r="D899" s="357"/>
      <c r="E899" s="357"/>
      <c r="F899" s="435">
        <f>SUM(F900:F925)</f>
        <v>24200</v>
      </c>
      <c r="G899" s="318">
        <f>A925</f>
        <v>16</v>
      </c>
    </row>
    <row r="900" spans="1:7">
      <c r="A900" s="352">
        <v>1</v>
      </c>
      <c r="B900" s="353" t="s">
        <v>326</v>
      </c>
      <c r="C900" s="353" t="s">
        <v>305</v>
      </c>
      <c r="D900" s="353" t="s">
        <v>305</v>
      </c>
      <c r="E900" s="567" t="s">
        <v>230</v>
      </c>
      <c r="F900" s="377">
        <v>500</v>
      </c>
      <c r="G900" s="352" t="s">
        <v>4191</v>
      </c>
    </row>
    <row r="901" spans="1:7">
      <c r="A901" s="352">
        <v>2</v>
      </c>
      <c r="B901" s="353" t="s">
        <v>327</v>
      </c>
      <c r="C901" s="353" t="s">
        <v>305</v>
      </c>
      <c r="D901" s="353" t="s">
        <v>305</v>
      </c>
      <c r="E901" s="567" t="s">
        <v>230</v>
      </c>
      <c r="F901" s="377">
        <v>500</v>
      </c>
      <c r="G901" s="352" t="s">
        <v>4191</v>
      </c>
    </row>
    <row r="902" spans="1:7" ht="31.5">
      <c r="A902" s="352">
        <v>3</v>
      </c>
      <c r="B902" s="353" t="s">
        <v>4236</v>
      </c>
      <c r="C902" s="353" t="s">
        <v>305</v>
      </c>
      <c r="D902" s="353" t="s">
        <v>305</v>
      </c>
      <c r="E902" s="567" t="s">
        <v>230</v>
      </c>
      <c r="F902" s="377">
        <v>2500</v>
      </c>
      <c r="G902" s="352" t="s">
        <v>4191</v>
      </c>
    </row>
    <row r="903" spans="1:7">
      <c r="A903" s="352">
        <v>4</v>
      </c>
      <c r="B903" s="353" t="s">
        <v>328</v>
      </c>
      <c r="C903" s="353" t="s">
        <v>305</v>
      </c>
      <c r="D903" s="353" t="s">
        <v>305</v>
      </c>
      <c r="E903" s="567" t="s">
        <v>230</v>
      </c>
      <c r="F903" s="377">
        <v>700</v>
      </c>
      <c r="G903" s="352" t="s">
        <v>4191</v>
      </c>
    </row>
    <row r="904" spans="1:7" ht="31.5">
      <c r="A904" s="352">
        <v>5</v>
      </c>
      <c r="B904" s="353" t="s">
        <v>329</v>
      </c>
      <c r="C904" s="353" t="s">
        <v>305</v>
      </c>
      <c r="D904" s="353" t="s">
        <v>305</v>
      </c>
      <c r="E904" s="567" t="s">
        <v>230</v>
      </c>
      <c r="F904" s="377">
        <v>400</v>
      </c>
      <c r="G904" s="352" t="s">
        <v>4191</v>
      </c>
    </row>
    <row r="905" spans="1:7" ht="31.5">
      <c r="A905" s="352">
        <v>6</v>
      </c>
      <c r="B905" s="353" t="s">
        <v>330</v>
      </c>
      <c r="C905" s="353" t="s">
        <v>305</v>
      </c>
      <c r="D905" s="353" t="s">
        <v>305</v>
      </c>
      <c r="E905" s="567" t="s">
        <v>230</v>
      </c>
      <c r="F905" s="377">
        <v>400</v>
      </c>
      <c r="G905" s="352" t="s">
        <v>4191</v>
      </c>
    </row>
    <row r="906" spans="1:7" ht="31.5">
      <c r="A906" s="352">
        <v>7</v>
      </c>
      <c r="B906" s="353" t="s">
        <v>331</v>
      </c>
      <c r="C906" s="353" t="s">
        <v>332</v>
      </c>
      <c r="D906" s="353" t="s">
        <v>305</v>
      </c>
      <c r="E906" s="567" t="s">
        <v>230</v>
      </c>
      <c r="F906" s="377">
        <v>800</v>
      </c>
      <c r="G906" s="352" t="s">
        <v>4191</v>
      </c>
    </row>
    <row r="907" spans="1:7">
      <c r="A907" s="352">
        <v>8</v>
      </c>
      <c r="B907" s="353" t="s">
        <v>333</v>
      </c>
      <c r="C907" s="353" t="s">
        <v>305</v>
      </c>
      <c r="D907" s="353" t="s">
        <v>305</v>
      </c>
      <c r="E907" s="567" t="s">
        <v>230</v>
      </c>
      <c r="F907" s="377">
        <v>800</v>
      </c>
      <c r="G907" s="352" t="s">
        <v>4191</v>
      </c>
    </row>
    <row r="908" spans="1:7" ht="31.5">
      <c r="A908" s="352">
        <v>9</v>
      </c>
      <c r="B908" s="353" t="s">
        <v>334</v>
      </c>
      <c r="C908" s="353" t="s">
        <v>305</v>
      </c>
      <c r="D908" s="353" t="s">
        <v>305</v>
      </c>
      <c r="E908" s="567" t="s">
        <v>230</v>
      </c>
      <c r="F908" s="377">
        <v>2800</v>
      </c>
      <c r="G908" s="352" t="s">
        <v>4191</v>
      </c>
    </row>
    <row r="909" spans="1:7">
      <c r="A909" s="352">
        <v>10</v>
      </c>
      <c r="B909" s="353" t="s">
        <v>335</v>
      </c>
      <c r="C909" s="353" t="s">
        <v>336</v>
      </c>
      <c r="D909" s="353" t="s">
        <v>305</v>
      </c>
      <c r="E909" s="567" t="s">
        <v>230</v>
      </c>
      <c r="F909" s="377">
        <v>1500</v>
      </c>
      <c r="G909" s="352" t="s">
        <v>4191</v>
      </c>
    </row>
    <row r="910" spans="1:7">
      <c r="A910" s="767">
        <v>11</v>
      </c>
      <c r="B910" s="353" t="s">
        <v>337</v>
      </c>
      <c r="C910" s="353" t="s">
        <v>305</v>
      </c>
      <c r="D910" s="353" t="s">
        <v>305</v>
      </c>
      <c r="E910" s="567" t="s">
        <v>230</v>
      </c>
      <c r="F910" s="377"/>
      <c r="G910" s="352" t="s">
        <v>4191</v>
      </c>
    </row>
    <row r="911" spans="1:7">
      <c r="A911" s="768"/>
      <c r="B911" s="353" t="s">
        <v>338</v>
      </c>
      <c r="C911" s="353" t="s">
        <v>305</v>
      </c>
      <c r="D911" s="353" t="s">
        <v>305</v>
      </c>
      <c r="E911" s="567" t="s">
        <v>230</v>
      </c>
      <c r="F911" s="377">
        <v>1500</v>
      </c>
      <c r="G911" s="352" t="s">
        <v>4191</v>
      </c>
    </row>
    <row r="912" spans="1:7">
      <c r="A912" s="768"/>
      <c r="B912" s="353" t="s">
        <v>339</v>
      </c>
      <c r="C912" s="353" t="s">
        <v>305</v>
      </c>
      <c r="D912" s="353" t="s">
        <v>305</v>
      </c>
      <c r="E912" s="567" t="s">
        <v>230</v>
      </c>
      <c r="F912" s="377">
        <v>1500</v>
      </c>
      <c r="G912" s="352" t="s">
        <v>4191</v>
      </c>
    </row>
    <row r="913" spans="1:7">
      <c r="A913" s="768"/>
      <c r="B913" s="353" t="s">
        <v>340</v>
      </c>
      <c r="C913" s="353" t="s">
        <v>305</v>
      </c>
      <c r="D913" s="353" t="s">
        <v>305</v>
      </c>
      <c r="E913" s="567" t="s">
        <v>230</v>
      </c>
      <c r="F913" s="377">
        <v>1500</v>
      </c>
      <c r="G913" s="352" t="s">
        <v>4191</v>
      </c>
    </row>
    <row r="914" spans="1:7">
      <c r="A914" s="768"/>
      <c r="B914" s="353" t="s">
        <v>341</v>
      </c>
      <c r="C914" s="353" t="s">
        <v>305</v>
      </c>
      <c r="D914" s="353" t="s">
        <v>305</v>
      </c>
      <c r="E914" s="567" t="s">
        <v>230</v>
      </c>
      <c r="F914" s="377">
        <v>2000</v>
      </c>
      <c r="G914" s="352" t="s">
        <v>4191</v>
      </c>
    </row>
    <row r="915" spans="1:7">
      <c r="A915" s="768"/>
      <c r="B915" s="353" t="s">
        <v>342</v>
      </c>
      <c r="C915" s="353" t="s">
        <v>305</v>
      </c>
      <c r="D915" s="353" t="s">
        <v>305</v>
      </c>
      <c r="E915" s="567" t="s">
        <v>230</v>
      </c>
      <c r="F915" s="377">
        <v>2000</v>
      </c>
      <c r="G915" s="352" t="s">
        <v>4191</v>
      </c>
    </row>
    <row r="916" spans="1:7">
      <c r="A916" s="769"/>
      <c r="B916" s="353" t="s">
        <v>343</v>
      </c>
      <c r="C916" s="353" t="s">
        <v>305</v>
      </c>
      <c r="D916" s="353" t="s">
        <v>305</v>
      </c>
      <c r="E916" s="567" t="s">
        <v>230</v>
      </c>
      <c r="F916" s="377">
        <v>2000</v>
      </c>
      <c r="G916" s="352" t="s">
        <v>4191</v>
      </c>
    </row>
    <row r="917" spans="1:7" ht="31.5">
      <c r="A917" s="767">
        <v>12</v>
      </c>
      <c r="B917" s="353" t="s">
        <v>344</v>
      </c>
      <c r="C917" s="353" t="s">
        <v>305</v>
      </c>
      <c r="D917" s="353" t="s">
        <v>305</v>
      </c>
      <c r="E917" s="567" t="s">
        <v>230</v>
      </c>
      <c r="F917" s="377"/>
      <c r="G917" s="352" t="s">
        <v>4191</v>
      </c>
    </row>
    <row r="918" spans="1:7">
      <c r="A918" s="768"/>
      <c r="B918" s="353" t="s">
        <v>345</v>
      </c>
      <c r="C918" s="353" t="s">
        <v>305</v>
      </c>
      <c r="D918" s="353" t="s">
        <v>305</v>
      </c>
      <c r="E918" s="567" t="s">
        <v>230</v>
      </c>
      <c r="F918" s="377">
        <v>1300</v>
      </c>
      <c r="G918" s="352" t="s">
        <v>4191</v>
      </c>
    </row>
    <row r="919" spans="1:7">
      <c r="A919" s="769"/>
      <c r="B919" s="353" t="s">
        <v>346</v>
      </c>
      <c r="C919" s="353" t="s">
        <v>305</v>
      </c>
      <c r="D919" s="353" t="s">
        <v>305</v>
      </c>
      <c r="E919" s="567" t="s">
        <v>230</v>
      </c>
      <c r="F919" s="377">
        <v>1500</v>
      </c>
      <c r="G919" s="352" t="s">
        <v>4191</v>
      </c>
    </row>
    <row r="920" spans="1:7" ht="31.5">
      <c r="A920" s="767">
        <v>13</v>
      </c>
      <c r="B920" s="353" t="s">
        <v>347</v>
      </c>
      <c r="C920" s="353" t="s">
        <v>305</v>
      </c>
      <c r="D920" s="353" t="s">
        <v>305</v>
      </c>
      <c r="E920" s="567" t="s">
        <v>230</v>
      </c>
      <c r="F920" s="377"/>
      <c r="G920" s="352" t="s">
        <v>4191</v>
      </c>
    </row>
    <row r="921" spans="1:7">
      <c r="A921" s="768"/>
      <c r="B921" s="353" t="s">
        <v>345</v>
      </c>
      <c r="C921" s="353" t="s">
        <v>3402</v>
      </c>
      <c r="D921" s="353" t="s">
        <v>3402</v>
      </c>
      <c r="E921" s="567"/>
      <c r="F921" s="377"/>
      <c r="G921" s="352" t="s">
        <v>4191</v>
      </c>
    </row>
    <row r="922" spans="1:7">
      <c r="A922" s="769"/>
      <c r="B922" s="353" t="s">
        <v>346</v>
      </c>
      <c r="C922" s="353" t="s">
        <v>3402</v>
      </c>
      <c r="D922" s="353" t="s">
        <v>3402</v>
      </c>
      <c r="E922" s="567"/>
      <c r="F922" s="377"/>
      <c r="G922" s="352" t="s">
        <v>4191</v>
      </c>
    </row>
    <row r="923" spans="1:7">
      <c r="A923" s="352">
        <v>14</v>
      </c>
      <c r="B923" s="353" t="s">
        <v>348</v>
      </c>
      <c r="C923" s="353" t="s">
        <v>3402</v>
      </c>
      <c r="D923" s="353" t="s">
        <v>3402</v>
      </c>
      <c r="E923" s="567" t="s">
        <v>230</v>
      </c>
      <c r="F923" s="377"/>
      <c r="G923" s="352" t="s">
        <v>4191</v>
      </c>
    </row>
    <row r="924" spans="1:7">
      <c r="A924" s="352">
        <v>15</v>
      </c>
      <c r="B924" s="353" t="s">
        <v>349</v>
      </c>
      <c r="C924" s="353" t="s">
        <v>305</v>
      </c>
      <c r="D924" s="353" t="s">
        <v>305</v>
      </c>
      <c r="E924" s="567" t="s">
        <v>230</v>
      </c>
      <c r="F924" s="377"/>
      <c r="G924" s="352" t="s">
        <v>4191</v>
      </c>
    </row>
    <row r="925" spans="1:7">
      <c r="A925" s="352">
        <v>16</v>
      </c>
      <c r="B925" s="353" t="s">
        <v>350</v>
      </c>
      <c r="C925" s="353" t="s">
        <v>305</v>
      </c>
      <c r="D925" s="353" t="s">
        <v>305</v>
      </c>
      <c r="E925" s="567" t="s">
        <v>230</v>
      </c>
      <c r="F925" s="377"/>
      <c r="G925" s="352" t="s">
        <v>4191</v>
      </c>
    </row>
    <row r="926" spans="1:7">
      <c r="A926" s="318" t="s">
        <v>4154</v>
      </c>
      <c r="B926" s="357" t="s">
        <v>75</v>
      </c>
      <c r="C926" s="357"/>
      <c r="D926" s="357"/>
      <c r="E926" s="357"/>
      <c r="F926" s="435">
        <f>SUM(F927:F944)</f>
        <v>12950</v>
      </c>
      <c r="G926" s="318">
        <f>A944</f>
        <v>18</v>
      </c>
    </row>
    <row r="927" spans="1:7" ht="63">
      <c r="A927" s="352">
        <v>1</v>
      </c>
      <c r="B927" s="353" t="s">
        <v>3304</v>
      </c>
      <c r="C927" s="353"/>
      <c r="D927" s="353" t="s">
        <v>3305</v>
      </c>
      <c r="E927" s="353" t="s">
        <v>3306</v>
      </c>
      <c r="F927" s="377">
        <v>100</v>
      </c>
      <c r="G927" s="352" t="s">
        <v>4420</v>
      </c>
    </row>
    <row r="928" spans="1:7" ht="47.25">
      <c r="A928" s="352">
        <v>2</v>
      </c>
      <c r="B928" s="353" t="s">
        <v>3307</v>
      </c>
      <c r="C928" s="353"/>
      <c r="D928" s="353" t="s">
        <v>3308</v>
      </c>
      <c r="E928" s="353" t="s">
        <v>3309</v>
      </c>
      <c r="F928" s="377">
        <v>800</v>
      </c>
      <c r="G928" s="352" t="s">
        <v>4420</v>
      </c>
    </row>
    <row r="929" spans="1:7" ht="31.5">
      <c r="A929" s="352">
        <v>3</v>
      </c>
      <c r="B929" s="353" t="s">
        <v>3310</v>
      </c>
      <c r="C929" s="353"/>
      <c r="D929" s="353" t="s">
        <v>3311</v>
      </c>
      <c r="E929" s="353" t="s">
        <v>3309</v>
      </c>
      <c r="F929" s="377">
        <v>1200</v>
      </c>
      <c r="G929" s="352" t="s">
        <v>4420</v>
      </c>
    </row>
    <row r="930" spans="1:7" ht="31.5">
      <c r="A930" s="352">
        <v>4</v>
      </c>
      <c r="B930" s="353" t="s">
        <v>3312</v>
      </c>
      <c r="C930" s="353"/>
      <c r="D930" s="353" t="s">
        <v>3311</v>
      </c>
      <c r="E930" s="353" t="s">
        <v>3309</v>
      </c>
      <c r="F930" s="377">
        <v>800</v>
      </c>
      <c r="G930" s="352" t="s">
        <v>4420</v>
      </c>
    </row>
    <row r="931" spans="1:7" ht="31.5">
      <c r="A931" s="352">
        <v>5</v>
      </c>
      <c r="B931" s="353" t="s">
        <v>3313</v>
      </c>
      <c r="C931" s="353"/>
      <c r="D931" s="353" t="s">
        <v>3311</v>
      </c>
      <c r="E931" s="353" t="s">
        <v>3309</v>
      </c>
      <c r="F931" s="377">
        <v>950</v>
      </c>
      <c r="G931" s="352" t="s">
        <v>4420</v>
      </c>
    </row>
    <row r="932" spans="1:7" ht="31.5">
      <c r="A932" s="352">
        <v>6</v>
      </c>
      <c r="B932" s="353" t="s">
        <v>3314</v>
      </c>
      <c r="C932" s="353"/>
      <c r="D932" s="353" t="s">
        <v>3311</v>
      </c>
      <c r="E932" s="353" t="s">
        <v>3309</v>
      </c>
      <c r="F932" s="377">
        <v>750</v>
      </c>
      <c r="G932" s="352" t="s">
        <v>4420</v>
      </c>
    </row>
    <row r="933" spans="1:7" ht="31.5">
      <c r="A933" s="352">
        <v>7</v>
      </c>
      <c r="B933" s="353" t="s">
        <v>3315</v>
      </c>
      <c r="C933" s="353"/>
      <c r="D933" s="353" t="s">
        <v>3311</v>
      </c>
      <c r="E933" s="353" t="s">
        <v>3309</v>
      </c>
      <c r="F933" s="377">
        <v>500</v>
      </c>
      <c r="G933" s="352" t="s">
        <v>4420</v>
      </c>
    </row>
    <row r="934" spans="1:7" ht="31.5">
      <c r="A934" s="352">
        <v>8</v>
      </c>
      <c r="B934" s="353" t="s">
        <v>3316</v>
      </c>
      <c r="C934" s="353"/>
      <c r="D934" s="353" t="s">
        <v>3311</v>
      </c>
      <c r="E934" s="353" t="s">
        <v>3309</v>
      </c>
      <c r="F934" s="377">
        <v>500</v>
      </c>
      <c r="G934" s="352" t="s">
        <v>4420</v>
      </c>
    </row>
    <row r="935" spans="1:7" ht="31.5">
      <c r="A935" s="352">
        <v>9</v>
      </c>
      <c r="B935" s="353" t="s">
        <v>3317</v>
      </c>
      <c r="C935" s="353"/>
      <c r="D935" s="353" t="s">
        <v>3311</v>
      </c>
      <c r="E935" s="353" t="s">
        <v>3309</v>
      </c>
      <c r="F935" s="377">
        <v>750</v>
      </c>
      <c r="G935" s="352" t="s">
        <v>4420</v>
      </c>
    </row>
    <row r="936" spans="1:7" ht="31.5">
      <c r="A936" s="352">
        <v>10</v>
      </c>
      <c r="B936" s="353" t="s">
        <v>3318</v>
      </c>
      <c r="C936" s="353"/>
      <c r="D936" s="353" t="s">
        <v>3311</v>
      </c>
      <c r="E936" s="353" t="s">
        <v>3309</v>
      </c>
      <c r="F936" s="377">
        <v>750</v>
      </c>
      <c r="G936" s="352" t="s">
        <v>4420</v>
      </c>
    </row>
    <row r="937" spans="1:7" ht="31.5">
      <c r="A937" s="352">
        <v>11</v>
      </c>
      <c r="B937" s="353" t="s">
        <v>3319</v>
      </c>
      <c r="C937" s="353"/>
      <c r="D937" s="353" t="s">
        <v>3320</v>
      </c>
      <c r="E937" s="353" t="s">
        <v>3321</v>
      </c>
      <c r="F937" s="377">
        <v>750</v>
      </c>
      <c r="G937" s="352" t="s">
        <v>4420</v>
      </c>
    </row>
    <row r="938" spans="1:7" ht="31.5">
      <c r="A938" s="352">
        <v>12</v>
      </c>
      <c r="B938" s="353" t="s">
        <v>3322</v>
      </c>
      <c r="C938" s="353"/>
      <c r="D938" s="353" t="s">
        <v>3320</v>
      </c>
      <c r="E938" s="353" t="s">
        <v>3321</v>
      </c>
      <c r="F938" s="377">
        <v>600</v>
      </c>
      <c r="G938" s="352" t="s">
        <v>4420</v>
      </c>
    </row>
    <row r="939" spans="1:7" ht="63">
      <c r="A939" s="352">
        <v>13</v>
      </c>
      <c r="B939" s="353" t="s">
        <v>3315</v>
      </c>
      <c r="C939" s="353"/>
      <c r="D939" s="353" t="s">
        <v>3323</v>
      </c>
      <c r="E939" s="353" t="s">
        <v>3324</v>
      </c>
      <c r="F939" s="377">
        <v>600</v>
      </c>
      <c r="G939" s="352" t="s">
        <v>4420</v>
      </c>
    </row>
    <row r="940" spans="1:7" ht="31.5">
      <c r="A940" s="352">
        <v>14</v>
      </c>
      <c r="B940" s="353" t="s">
        <v>3325</v>
      </c>
      <c r="C940" s="353"/>
      <c r="D940" s="353" t="s">
        <v>3320</v>
      </c>
      <c r="E940" s="353" t="s">
        <v>3321</v>
      </c>
      <c r="F940" s="377">
        <v>450</v>
      </c>
      <c r="G940" s="352" t="s">
        <v>4420</v>
      </c>
    </row>
    <row r="941" spans="1:7" ht="63">
      <c r="A941" s="352">
        <v>15</v>
      </c>
      <c r="B941" s="353" t="s">
        <v>3326</v>
      </c>
      <c r="C941" s="353"/>
      <c r="D941" s="353" t="s">
        <v>3323</v>
      </c>
      <c r="E941" s="353" t="s">
        <v>3324</v>
      </c>
      <c r="F941" s="377">
        <v>600</v>
      </c>
      <c r="G941" s="352" t="s">
        <v>4420</v>
      </c>
    </row>
    <row r="942" spans="1:7" ht="63">
      <c r="A942" s="352">
        <v>16</v>
      </c>
      <c r="B942" s="353" t="s">
        <v>3327</v>
      </c>
      <c r="C942" s="353"/>
      <c r="D942" s="353" t="s">
        <v>3323</v>
      </c>
      <c r="E942" s="353" t="s">
        <v>3324</v>
      </c>
      <c r="F942" s="377">
        <v>750</v>
      </c>
      <c r="G942" s="352" t="s">
        <v>4420</v>
      </c>
    </row>
    <row r="943" spans="1:7" ht="31.5">
      <c r="A943" s="352">
        <v>17</v>
      </c>
      <c r="B943" s="353" t="s">
        <v>3328</v>
      </c>
      <c r="C943" s="353"/>
      <c r="D943" s="353" t="s">
        <v>3320</v>
      </c>
      <c r="E943" s="567" t="s">
        <v>3329</v>
      </c>
      <c r="F943" s="377">
        <v>400</v>
      </c>
      <c r="G943" s="352" t="s">
        <v>4420</v>
      </c>
    </row>
    <row r="944" spans="1:7" ht="63">
      <c r="A944" s="352">
        <v>18</v>
      </c>
      <c r="B944" s="353" t="s">
        <v>3330</v>
      </c>
      <c r="C944" s="353"/>
      <c r="D944" s="353" t="s">
        <v>3331</v>
      </c>
      <c r="E944" s="567" t="s">
        <v>3309</v>
      </c>
      <c r="F944" s="377">
        <v>1700</v>
      </c>
      <c r="G944" s="352" t="s">
        <v>4420</v>
      </c>
    </row>
    <row r="945" spans="1:7">
      <c r="A945" s="318" t="s">
        <v>4155</v>
      </c>
      <c r="B945" s="357" t="s">
        <v>78</v>
      </c>
      <c r="C945" s="357"/>
      <c r="D945" s="357"/>
      <c r="E945" s="357"/>
      <c r="F945" s="348">
        <f>SUM(F946:F962)</f>
        <v>15050</v>
      </c>
      <c r="G945" s="318">
        <f>A962</f>
        <v>17</v>
      </c>
    </row>
    <row r="946" spans="1:7">
      <c r="A946" s="352">
        <v>1</v>
      </c>
      <c r="B946" s="12" t="s">
        <v>2326</v>
      </c>
      <c r="C946" s="423" t="s">
        <v>1963</v>
      </c>
      <c r="D946" s="12"/>
      <c r="E946" s="12" t="s">
        <v>2327</v>
      </c>
      <c r="F946" s="346">
        <v>1300</v>
      </c>
      <c r="G946" s="352" t="s">
        <v>4348</v>
      </c>
    </row>
    <row r="947" spans="1:7">
      <c r="A947" s="352">
        <v>2</v>
      </c>
      <c r="B947" s="353" t="s">
        <v>403</v>
      </c>
      <c r="C947" s="12" t="s">
        <v>1963</v>
      </c>
      <c r="D947" s="353"/>
      <c r="E947" s="12" t="s">
        <v>2328</v>
      </c>
      <c r="F947" s="346">
        <v>700</v>
      </c>
      <c r="G947" s="352" t="s">
        <v>4348</v>
      </c>
    </row>
    <row r="948" spans="1:7">
      <c r="A948" s="352">
        <v>3</v>
      </c>
      <c r="B948" s="12" t="s">
        <v>2342</v>
      </c>
      <c r="C948" s="12"/>
      <c r="D948" s="12" t="s">
        <v>1963</v>
      </c>
      <c r="E948" s="12" t="s">
        <v>2328</v>
      </c>
      <c r="F948" s="346">
        <v>700</v>
      </c>
      <c r="G948" s="352" t="s">
        <v>4420</v>
      </c>
    </row>
    <row r="949" spans="1:7">
      <c r="A949" s="352">
        <v>4</v>
      </c>
      <c r="B949" s="12" t="s">
        <v>2343</v>
      </c>
      <c r="C949" s="12" t="s">
        <v>4361</v>
      </c>
      <c r="D949" s="12" t="s">
        <v>2329</v>
      </c>
      <c r="E949" s="12" t="s">
        <v>2330</v>
      </c>
      <c r="F949" s="346">
        <v>1700</v>
      </c>
      <c r="G949" s="352" t="s">
        <v>4420</v>
      </c>
    </row>
    <row r="950" spans="1:7">
      <c r="A950" s="352">
        <v>5</v>
      </c>
      <c r="B950" s="12" t="s">
        <v>4362</v>
      </c>
      <c r="C950" s="12"/>
      <c r="D950" s="12" t="s">
        <v>1963</v>
      </c>
      <c r="E950" s="12" t="s">
        <v>2307</v>
      </c>
      <c r="F950" s="346">
        <v>350</v>
      </c>
      <c r="G950" s="352" t="s">
        <v>4420</v>
      </c>
    </row>
    <row r="951" spans="1:7" ht="31.5">
      <c r="A951" s="352">
        <v>6</v>
      </c>
      <c r="B951" s="353" t="s">
        <v>2331</v>
      </c>
      <c r="C951" s="353" t="s">
        <v>2332</v>
      </c>
      <c r="D951" s="353"/>
      <c r="E951" s="567" t="s">
        <v>2330</v>
      </c>
      <c r="F951" s="346">
        <v>2000</v>
      </c>
      <c r="G951" s="352" t="s">
        <v>4348</v>
      </c>
    </row>
    <row r="952" spans="1:7">
      <c r="A952" s="352">
        <v>7</v>
      </c>
      <c r="B952" s="353" t="s">
        <v>1971</v>
      </c>
      <c r="C952" s="353"/>
      <c r="D952" s="353" t="s">
        <v>2333</v>
      </c>
      <c r="E952" s="567" t="s">
        <v>2330</v>
      </c>
      <c r="F952" s="346">
        <v>90</v>
      </c>
      <c r="G952" s="352" t="s">
        <v>4348</v>
      </c>
    </row>
    <row r="953" spans="1:7">
      <c r="A953" s="352">
        <v>8</v>
      </c>
      <c r="B953" s="353" t="s">
        <v>1972</v>
      </c>
      <c r="C953" s="353" t="s">
        <v>1973</v>
      </c>
      <c r="D953" s="353"/>
      <c r="E953" s="567" t="s">
        <v>1970</v>
      </c>
      <c r="F953" s="346">
        <v>2500</v>
      </c>
      <c r="G953" s="352" t="s">
        <v>4348</v>
      </c>
    </row>
    <row r="954" spans="1:7">
      <c r="A954" s="352">
        <v>9</v>
      </c>
      <c r="B954" s="353" t="s">
        <v>2334</v>
      </c>
      <c r="C954" s="353"/>
      <c r="D954" s="353" t="s">
        <v>1963</v>
      </c>
      <c r="E954" s="567" t="s">
        <v>2335</v>
      </c>
      <c r="F954" s="346">
        <v>600</v>
      </c>
      <c r="G954" s="352" t="s">
        <v>4420</v>
      </c>
    </row>
    <row r="955" spans="1:7" ht="31.5">
      <c r="A955" s="352">
        <v>10</v>
      </c>
      <c r="B955" s="353" t="s">
        <v>2336</v>
      </c>
      <c r="C955" s="353"/>
      <c r="D955" s="353" t="s">
        <v>2346</v>
      </c>
      <c r="E955" s="567" t="s">
        <v>2349</v>
      </c>
      <c r="F955" s="346">
        <v>750</v>
      </c>
      <c r="G955" s="352" t="s">
        <v>4420</v>
      </c>
    </row>
    <row r="956" spans="1:7">
      <c r="A956" s="352">
        <v>11</v>
      </c>
      <c r="B956" s="353" t="s">
        <v>2337</v>
      </c>
      <c r="C956" s="353"/>
      <c r="D956" s="353" t="s">
        <v>1963</v>
      </c>
      <c r="E956" s="567" t="s">
        <v>2335</v>
      </c>
      <c r="F956" s="346">
        <v>600</v>
      </c>
      <c r="G956" s="352" t="s">
        <v>4420</v>
      </c>
    </row>
    <row r="957" spans="1:7">
      <c r="A957" s="352">
        <v>12</v>
      </c>
      <c r="B957" s="353" t="s">
        <v>2338</v>
      </c>
      <c r="C957" s="353"/>
      <c r="D957" s="353" t="s">
        <v>1963</v>
      </c>
      <c r="E957" s="567" t="s">
        <v>2339</v>
      </c>
      <c r="F957" s="346">
        <v>2500</v>
      </c>
      <c r="G957" s="352" t="s">
        <v>4420</v>
      </c>
    </row>
    <row r="958" spans="1:7">
      <c r="A958" s="352">
        <v>13</v>
      </c>
      <c r="B958" s="353" t="s">
        <v>2340</v>
      </c>
      <c r="C958" s="353"/>
      <c r="D958" s="353" t="s">
        <v>1963</v>
      </c>
      <c r="E958" s="567" t="s">
        <v>2307</v>
      </c>
      <c r="F958" s="346">
        <v>350</v>
      </c>
      <c r="G958" s="352" t="s">
        <v>4420</v>
      </c>
    </row>
    <row r="959" spans="1:7">
      <c r="A959" s="352">
        <v>14</v>
      </c>
      <c r="B959" s="353" t="s">
        <v>404</v>
      </c>
      <c r="C959" s="353" t="s">
        <v>1974</v>
      </c>
      <c r="D959" s="353"/>
      <c r="E959" s="567" t="s">
        <v>1970</v>
      </c>
      <c r="F959" s="346">
        <v>400</v>
      </c>
      <c r="G959" s="352" t="s">
        <v>4348</v>
      </c>
    </row>
    <row r="960" spans="1:7">
      <c r="A960" s="352">
        <v>15</v>
      </c>
      <c r="B960" s="353" t="s">
        <v>2341</v>
      </c>
      <c r="C960" s="353"/>
      <c r="D960" s="353" t="s">
        <v>2347</v>
      </c>
      <c r="E960" s="567" t="s">
        <v>2350</v>
      </c>
      <c r="F960" s="346">
        <v>280</v>
      </c>
      <c r="G960" s="352" t="s">
        <v>4420</v>
      </c>
    </row>
    <row r="961" spans="1:7">
      <c r="A961" s="352">
        <v>16</v>
      </c>
      <c r="B961" s="353" t="s">
        <v>2344</v>
      </c>
      <c r="C961" s="353"/>
      <c r="D961" s="353" t="s">
        <v>2348</v>
      </c>
      <c r="E961" s="567" t="s">
        <v>2186</v>
      </c>
      <c r="F961" s="346">
        <v>30</v>
      </c>
      <c r="G961" s="352" t="s">
        <v>4420</v>
      </c>
    </row>
    <row r="962" spans="1:7">
      <c r="A962" s="352">
        <v>17</v>
      </c>
      <c r="B962" s="353" t="s">
        <v>2345</v>
      </c>
      <c r="C962" s="353"/>
      <c r="D962" s="353" t="s">
        <v>1963</v>
      </c>
      <c r="E962" s="567" t="s">
        <v>1966</v>
      </c>
      <c r="F962" s="346">
        <v>200</v>
      </c>
      <c r="G962" s="352" t="s">
        <v>4420</v>
      </c>
    </row>
    <row r="963" spans="1:7">
      <c r="A963" s="318" t="s">
        <v>4156</v>
      </c>
      <c r="B963" s="357" t="s">
        <v>93</v>
      </c>
      <c r="C963" s="357"/>
      <c r="D963" s="357"/>
      <c r="E963" s="357"/>
      <c r="F963" s="568">
        <f>SUM(F964:F968)</f>
        <v>9000</v>
      </c>
      <c r="G963" s="318">
        <f>A968</f>
        <v>5</v>
      </c>
    </row>
    <row r="964" spans="1:7" ht="31.5">
      <c r="A964" s="13">
        <v>1</v>
      </c>
      <c r="B964" s="353" t="s">
        <v>2230</v>
      </c>
      <c r="C964" s="353" t="s">
        <v>2231</v>
      </c>
      <c r="D964" s="16"/>
      <c r="E964" s="12" t="s">
        <v>1956</v>
      </c>
      <c r="F964" s="569">
        <v>2000</v>
      </c>
      <c r="G964" s="352" t="s">
        <v>4420</v>
      </c>
    </row>
    <row r="965" spans="1:7" ht="31.5">
      <c r="A965" s="422">
        <v>2</v>
      </c>
      <c r="B965" s="353" t="s">
        <v>1954</v>
      </c>
      <c r="C965" s="12" t="s">
        <v>1955</v>
      </c>
      <c r="D965" s="12"/>
      <c r="E965" s="12" t="s">
        <v>1956</v>
      </c>
      <c r="F965" s="570">
        <v>1500</v>
      </c>
      <c r="G965" s="352" t="s">
        <v>4420</v>
      </c>
    </row>
    <row r="966" spans="1:7" ht="31.5">
      <c r="A966" s="422">
        <v>3</v>
      </c>
      <c r="B966" s="353" t="s">
        <v>1957</v>
      </c>
      <c r="C966" s="12" t="s">
        <v>1958</v>
      </c>
      <c r="D966" s="425"/>
      <c r="E966" s="12" t="s">
        <v>1956</v>
      </c>
      <c r="F966" s="570">
        <v>2000</v>
      </c>
      <c r="G966" s="352" t="s">
        <v>4420</v>
      </c>
    </row>
    <row r="967" spans="1:7" ht="47.25">
      <c r="A967" s="422">
        <v>4</v>
      </c>
      <c r="B967" s="353" t="s">
        <v>2232</v>
      </c>
      <c r="C967" s="12" t="s">
        <v>2233</v>
      </c>
      <c r="D967" s="425"/>
      <c r="E967" s="12" t="s">
        <v>1956</v>
      </c>
      <c r="F967" s="570">
        <v>1500</v>
      </c>
      <c r="G967" s="352" t="s">
        <v>4420</v>
      </c>
    </row>
    <row r="968" spans="1:7" ht="31.5">
      <c r="A968" s="422">
        <v>5</v>
      </c>
      <c r="B968" s="571" t="s">
        <v>2234</v>
      </c>
      <c r="C968" s="571" t="s">
        <v>2235</v>
      </c>
      <c r="D968" s="571"/>
      <c r="E968" s="12" t="s">
        <v>1956</v>
      </c>
      <c r="F968" s="570">
        <v>2000</v>
      </c>
      <c r="G968" s="352" t="s">
        <v>4420</v>
      </c>
    </row>
    <row r="969" spans="1:7">
      <c r="A969" s="517" t="s">
        <v>4157</v>
      </c>
      <c r="B969" s="572" t="s">
        <v>3361</v>
      </c>
      <c r="C969" s="425"/>
      <c r="D969" s="425"/>
      <c r="E969" s="12"/>
      <c r="F969" s="573">
        <f>SUM(F970:F972)</f>
        <v>1600</v>
      </c>
      <c r="G969" s="15">
        <f>A972</f>
        <v>3</v>
      </c>
    </row>
    <row r="970" spans="1:7" ht="63">
      <c r="A970" s="422">
        <v>1</v>
      </c>
      <c r="B970" s="345" t="s">
        <v>4410</v>
      </c>
      <c r="C970" s="345" t="s">
        <v>4411</v>
      </c>
      <c r="D970" s="345" t="s">
        <v>4412</v>
      </c>
      <c r="E970" s="353" t="s">
        <v>4413</v>
      </c>
      <c r="F970" s="484">
        <v>50</v>
      </c>
      <c r="G970" s="352" t="s">
        <v>4420</v>
      </c>
    </row>
    <row r="971" spans="1:7">
      <c r="A971" s="422">
        <v>2</v>
      </c>
      <c r="B971" s="345" t="s">
        <v>4553</v>
      </c>
      <c r="C971" s="345" t="s">
        <v>4414</v>
      </c>
      <c r="D971" s="345"/>
      <c r="E971" s="353" t="s">
        <v>4415</v>
      </c>
      <c r="F971" s="484">
        <v>50</v>
      </c>
      <c r="G971" s="352" t="s">
        <v>4420</v>
      </c>
    </row>
    <row r="972" spans="1:7">
      <c r="A972" s="422">
        <v>3</v>
      </c>
      <c r="B972" s="345" t="s">
        <v>4416</v>
      </c>
      <c r="C972" s="345" t="s">
        <v>4418</v>
      </c>
      <c r="D972" s="345"/>
      <c r="E972" s="353" t="s">
        <v>4417</v>
      </c>
      <c r="F972" s="484">
        <v>1500</v>
      </c>
      <c r="G972" s="352" t="s">
        <v>4420</v>
      </c>
    </row>
    <row r="973" spans="1:7">
      <c r="A973" s="318" t="s">
        <v>4158</v>
      </c>
      <c r="B973" s="357" t="s">
        <v>67</v>
      </c>
      <c r="C973" s="358"/>
      <c r="D973" s="357"/>
      <c r="E973" s="357"/>
      <c r="F973" s="359">
        <f>F974+F977+F981+F984+F986</f>
        <v>22525</v>
      </c>
      <c r="G973" s="574">
        <f>G974+G977+G981+G984+G986</f>
        <v>10</v>
      </c>
    </row>
    <row r="974" spans="1:7">
      <c r="A974" s="318" t="s">
        <v>4404</v>
      </c>
      <c r="B974" s="357" t="s">
        <v>231</v>
      </c>
      <c r="C974" s="575"/>
      <c r="D974" s="358"/>
      <c r="E974" s="358"/>
      <c r="F974" s="359">
        <f>F976+F975</f>
        <v>1815</v>
      </c>
      <c r="G974" s="360">
        <f>A976</f>
        <v>2</v>
      </c>
    </row>
    <row r="975" spans="1:7" ht="31.5">
      <c r="A975" s="352">
        <v>1</v>
      </c>
      <c r="B975" s="345" t="s">
        <v>3843</v>
      </c>
      <c r="D975" s="345" t="s">
        <v>3844</v>
      </c>
      <c r="E975" s="345" t="s">
        <v>3845</v>
      </c>
      <c r="F975" s="421">
        <v>1500</v>
      </c>
      <c r="G975" s="352" t="s">
        <v>4420</v>
      </c>
    </row>
    <row r="976" spans="1:7" ht="78.75">
      <c r="A976" s="352">
        <v>2</v>
      </c>
      <c r="B976" s="345" t="s">
        <v>3849</v>
      </c>
      <c r="C976" s="345"/>
      <c r="D976" s="345" t="s">
        <v>3850</v>
      </c>
      <c r="E976" s="345" t="s">
        <v>3851</v>
      </c>
      <c r="F976" s="421">
        <v>315</v>
      </c>
      <c r="G976" s="352" t="s">
        <v>4420</v>
      </c>
    </row>
    <row r="977" spans="1:7">
      <c r="A977" s="318" t="s">
        <v>4405</v>
      </c>
      <c r="B977" s="439" t="s">
        <v>208</v>
      </c>
      <c r="C977" s="345"/>
      <c r="D977" s="345"/>
      <c r="E977" s="345"/>
      <c r="F977" s="566">
        <f>SUM(F978:F980)</f>
        <v>16650</v>
      </c>
      <c r="G977" s="436">
        <f>A980</f>
        <v>3</v>
      </c>
    </row>
    <row r="978" spans="1:7" ht="47.25">
      <c r="A978" s="352">
        <v>1</v>
      </c>
      <c r="B978" s="353" t="s">
        <v>3852</v>
      </c>
      <c r="C978" s="353"/>
      <c r="D978" s="353" t="s">
        <v>3853</v>
      </c>
      <c r="E978" s="353" t="s">
        <v>3854</v>
      </c>
      <c r="F978" s="421">
        <v>250</v>
      </c>
      <c r="G978" s="352" t="s">
        <v>4420</v>
      </c>
    </row>
    <row r="979" spans="1:7" ht="78.75">
      <c r="A979" s="352">
        <v>2</v>
      </c>
      <c r="B979" s="353" t="s">
        <v>1910</v>
      </c>
      <c r="C979" s="353" t="s">
        <v>3855</v>
      </c>
      <c r="D979" s="353" t="s">
        <v>3856</v>
      </c>
      <c r="E979" s="353" t="s">
        <v>3857</v>
      </c>
      <c r="F979" s="421">
        <v>14800</v>
      </c>
      <c r="G979" s="352" t="s">
        <v>4191</v>
      </c>
    </row>
    <row r="980" spans="1:7" ht="47.25">
      <c r="A980" s="352">
        <v>3</v>
      </c>
      <c r="B980" s="353" t="s">
        <v>3858</v>
      </c>
      <c r="C980" s="353"/>
      <c r="D980" s="353" t="s">
        <v>3859</v>
      </c>
      <c r="E980" s="353" t="s">
        <v>3857</v>
      </c>
      <c r="F980" s="421">
        <v>1600</v>
      </c>
      <c r="G980" s="352" t="s">
        <v>4420</v>
      </c>
    </row>
    <row r="981" spans="1:7">
      <c r="A981" s="318" t="s">
        <v>4406</v>
      </c>
      <c r="B981" s="439" t="s">
        <v>210</v>
      </c>
      <c r="C981" s="345"/>
      <c r="D981" s="345"/>
      <c r="E981" s="345"/>
      <c r="F981" s="566">
        <f>F982+F983</f>
        <v>260</v>
      </c>
      <c r="G981" s="503">
        <f>A983</f>
        <v>2</v>
      </c>
    </row>
    <row r="982" spans="1:7" ht="31.5">
      <c r="A982" s="352">
        <v>1</v>
      </c>
      <c r="B982" s="345" t="s">
        <v>3865</v>
      </c>
      <c r="C982" s="345"/>
      <c r="D982" s="345" t="s">
        <v>3866</v>
      </c>
      <c r="E982" s="345" t="s">
        <v>3862</v>
      </c>
      <c r="F982" s="466">
        <v>60</v>
      </c>
      <c r="G982" s="352" t="s">
        <v>4420</v>
      </c>
    </row>
    <row r="983" spans="1:7" ht="47.25">
      <c r="A983" s="352">
        <v>2</v>
      </c>
      <c r="B983" s="345" t="s">
        <v>232</v>
      </c>
      <c r="C983" s="345" t="s">
        <v>3867</v>
      </c>
      <c r="D983" s="345" t="s">
        <v>3868</v>
      </c>
      <c r="E983" s="345" t="s">
        <v>3869</v>
      </c>
      <c r="F983" s="466">
        <v>200</v>
      </c>
      <c r="G983" s="352" t="s">
        <v>4420</v>
      </c>
    </row>
    <row r="984" spans="1:7">
      <c r="A984" s="318" t="s">
        <v>4407</v>
      </c>
      <c r="B984" s="439" t="s">
        <v>211</v>
      </c>
      <c r="C984" s="357"/>
      <c r="D984" s="357"/>
      <c r="E984" s="357"/>
      <c r="F984" s="435">
        <f>F985</f>
        <v>1200</v>
      </c>
      <c r="G984" s="318">
        <f>A985</f>
        <v>1</v>
      </c>
    </row>
    <row r="985" spans="1:7" ht="47.25">
      <c r="A985" s="352">
        <v>1</v>
      </c>
      <c r="B985" s="345" t="s">
        <v>3860</v>
      </c>
      <c r="C985" s="353"/>
      <c r="D985" s="353" t="s">
        <v>3861</v>
      </c>
      <c r="E985" s="353" t="s">
        <v>3862</v>
      </c>
      <c r="F985" s="377">
        <v>1200</v>
      </c>
      <c r="G985" s="352" t="s">
        <v>4420</v>
      </c>
    </row>
    <row r="986" spans="1:7">
      <c r="A986" s="318" t="s">
        <v>4408</v>
      </c>
      <c r="B986" s="439" t="s">
        <v>212</v>
      </c>
      <c r="C986" s="439"/>
      <c r="D986" s="439"/>
      <c r="E986" s="439"/>
      <c r="F986" s="566">
        <f>F987+F988</f>
        <v>2600</v>
      </c>
      <c r="G986" s="436">
        <f>A988</f>
        <v>2</v>
      </c>
    </row>
    <row r="987" spans="1:7" ht="31.5">
      <c r="A987" s="422">
        <v>1</v>
      </c>
      <c r="B987" s="345" t="s">
        <v>3870</v>
      </c>
      <c r="C987" s="345"/>
      <c r="D987" s="345" t="s">
        <v>3871</v>
      </c>
      <c r="E987" s="345"/>
      <c r="F987" s="377">
        <v>1200</v>
      </c>
      <c r="G987" s="352" t="s">
        <v>4420</v>
      </c>
    </row>
    <row r="988" spans="1:7" ht="31.5">
      <c r="A988" s="422">
        <v>2</v>
      </c>
      <c r="B988" s="345" t="s">
        <v>233</v>
      </c>
      <c r="C988" s="345" t="s">
        <v>3872</v>
      </c>
      <c r="D988" s="425" t="s">
        <v>3873</v>
      </c>
      <c r="E988" s="345" t="s">
        <v>3874</v>
      </c>
      <c r="F988" s="377">
        <v>1400</v>
      </c>
      <c r="G988" s="352" t="s">
        <v>4191</v>
      </c>
    </row>
    <row r="989" spans="1:7">
      <c r="A989" s="318" t="s">
        <v>4159</v>
      </c>
      <c r="B989" s="357" t="s">
        <v>214</v>
      </c>
      <c r="C989" s="357"/>
      <c r="D989" s="357"/>
      <c r="E989" s="357"/>
      <c r="F989" s="487">
        <f>SUM(F990:F1036)</f>
        <v>6973.9850000000006</v>
      </c>
      <c r="G989" s="574">
        <f>G990+G994+G1007+G1011+G1031</f>
        <v>34</v>
      </c>
    </row>
    <row r="990" spans="1:7" ht="31.5">
      <c r="A990" s="360" t="s">
        <v>4160</v>
      </c>
      <c r="B990" s="358" t="s">
        <v>215</v>
      </c>
      <c r="C990" s="358"/>
      <c r="D990" s="358"/>
      <c r="E990" s="358"/>
      <c r="F990" s="435"/>
      <c r="G990" s="360">
        <f>A993</f>
        <v>3</v>
      </c>
    </row>
    <row r="991" spans="1:7">
      <c r="A991" s="576">
        <v>1</v>
      </c>
      <c r="B991" s="577" t="s">
        <v>4009</v>
      </c>
      <c r="C991" s="522" t="s">
        <v>4010</v>
      </c>
      <c r="D991" s="522"/>
      <c r="E991" s="356" t="s">
        <v>230</v>
      </c>
      <c r="F991" s="361">
        <v>100</v>
      </c>
      <c r="G991" s="352" t="s">
        <v>4420</v>
      </c>
    </row>
    <row r="992" spans="1:7">
      <c r="A992" s="576">
        <v>2</v>
      </c>
      <c r="B992" s="577" t="s">
        <v>4011</v>
      </c>
      <c r="C992" s="522" t="s">
        <v>4013</v>
      </c>
      <c r="D992" s="522"/>
      <c r="E992" s="356" t="s">
        <v>230</v>
      </c>
      <c r="F992" s="361">
        <v>100</v>
      </c>
      <c r="G992" s="352" t="s">
        <v>4191</v>
      </c>
    </row>
    <row r="993" spans="1:7" ht="173.25">
      <c r="A993" s="576">
        <v>3</v>
      </c>
      <c r="B993" s="577" t="s">
        <v>234</v>
      </c>
      <c r="C993" s="522" t="s">
        <v>4012</v>
      </c>
      <c r="D993" s="522" t="s">
        <v>4014</v>
      </c>
      <c r="E993" s="356" t="s">
        <v>155</v>
      </c>
      <c r="F993" s="377">
        <v>3000</v>
      </c>
      <c r="G993" s="352" t="s">
        <v>4191</v>
      </c>
    </row>
    <row r="994" spans="1:7" ht="31.5">
      <c r="A994" s="360" t="s">
        <v>4161</v>
      </c>
      <c r="B994" s="358" t="s">
        <v>216</v>
      </c>
      <c r="C994" s="439"/>
      <c r="D994" s="439"/>
      <c r="E994" s="439"/>
      <c r="F994" s="498"/>
      <c r="G994" s="503">
        <f>A1006</f>
        <v>12</v>
      </c>
    </row>
    <row r="995" spans="1:7" ht="63">
      <c r="A995" s="473">
        <v>1</v>
      </c>
      <c r="B995" s="474" t="s">
        <v>235</v>
      </c>
      <c r="C995" s="578" t="s">
        <v>4015</v>
      </c>
      <c r="D995" s="474"/>
      <c r="E995" s="474" t="s">
        <v>4016</v>
      </c>
      <c r="F995" s="579">
        <v>10</v>
      </c>
      <c r="G995" s="352" t="s">
        <v>4191</v>
      </c>
    </row>
    <row r="996" spans="1:7" ht="94.5">
      <c r="A996" s="473">
        <v>2</v>
      </c>
      <c r="B996" s="474" t="s">
        <v>4017</v>
      </c>
      <c r="C996" s="578" t="s">
        <v>4018</v>
      </c>
      <c r="D996" s="474"/>
      <c r="E996" s="475" t="s">
        <v>4019</v>
      </c>
      <c r="F996" s="579">
        <v>40</v>
      </c>
      <c r="G996" s="352" t="s">
        <v>4191</v>
      </c>
    </row>
    <row r="997" spans="1:7" ht="31.5">
      <c r="A997" s="473">
        <v>3</v>
      </c>
      <c r="B997" s="474" t="s">
        <v>4020</v>
      </c>
      <c r="C997" s="475" t="s">
        <v>4021</v>
      </c>
      <c r="D997" s="474"/>
      <c r="E997" s="475" t="s">
        <v>4022</v>
      </c>
      <c r="F997" s="579">
        <v>5</v>
      </c>
      <c r="G997" s="352" t="s">
        <v>4191</v>
      </c>
    </row>
    <row r="998" spans="1:7" ht="31.5">
      <c r="A998" s="473">
        <v>4</v>
      </c>
      <c r="B998" s="580" t="s">
        <v>449</v>
      </c>
      <c r="C998" s="475" t="s">
        <v>4023</v>
      </c>
      <c r="D998" s="474"/>
      <c r="E998" s="475" t="s">
        <v>4024</v>
      </c>
      <c r="F998" s="579">
        <v>10</v>
      </c>
      <c r="G998" s="352" t="s">
        <v>4191</v>
      </c>
    </row>
    <row r="999" spans="1:7" ht="31.5">
      <c r="A999" s="473">
        <v>5</v>
      </c>
      <c r="B999" s="474" t="s">
        <v>237</v>
      </c>
      <c r="C999" s="475" t="s">
        <v>4025</v>
      </c>
      <c r="D999" s="474"/>
      <c r="E999" s="475" t="s">
        <v>298</v>
      </c>
      <c r="F999" s="579">
        <v>50</v>
      </c>
      <c r="G999" s="352" t="s">
        <v>4191</v>
      </c>
    </row>
    <row r="1000" spans="1:7" ht="31.5">
      <c r="A1000" s="473">
        <v>6</v>
      </c>
      <c r="B1000" s="474" t="s">
        <v>450</v>
      </c>
      <c r="C1000" s="475" t="s">
        <v>4026</v>
      </c>
      <c r="D1000" s="475"/>
      <c r="E1000" s="475" t="s">
        <v>238</v>
      </c>
      <c r="F1000" s="579">
        <v>15</v>
      </c>
      <c r="G1000" s="352" t="s">
        <v>4191</v>
      </c>
    </row>
    <row r="1001" spans="1:7" ht="31.5">
      <c r="A1001" s="473">
        <v>7</v>
      </c>
      <c r="B1001" s="474" t="s">
        <v>299</v>
      </c>
      <c r="C1001" s="475" t="s">
        <v>4033</v>
      </c>
      <c r="D1001" s="474"/>
      <c r="E1001" s="475" t="s">
        <v>300</v>
      </c>
      <c r="F1001" s="579">
        <v>80</v>
      </c>
      <c r="G1001" s="352" t="s">
        <v>4191</v>
      </c>
    </row>
    <row r="1002" spans="1:7" ht="47.25">
      <c r="A1002" s="473">
        <v>8</v>
      </c>
      <c r="B1002" s="474" t="s">
        <v>236</v>
      </c>
      <c r="C1002" s="475" t="s">
        <v>4034</v>
      </c>
      <c r="D1002" s="474"/>
      <c r="E1002" s="475" t="s">
        <v>2143</v>
      </c>
      <c r="F1002" s="579">
        <v>100</v>
      </c>
      <c r="G1002" s="352" t="s">
        <v>4191</v>
      </c>
    </row>
    <row r="1003" spans="1:7">
      <c r="A1003" s="473">
        <v>9</v>
      </c>
      <c r="B1003" s="474" t="s">
        <v>301</v>
      </c>
      <c r="C1003" s="475" t="s">
        <v>4027</v>
      </c>
      <c r="D1003" s="474"/>
      <c r="E1003" s="475" t="s">
        <v>302</v>
      </c>
      <c r="F1003" s="579">
        <v>50</v>
      </c>
      <c r="G1003" s="352" t="s">
        <v>4191</v>
      </c>
    </row>
    <row r="1004" spans="1:7" ht="31.5">
      <c r="A1004" s="473">
        <v>10</v>
      </c>
      <c r="B1004" s="474" t="s">
        <v>303</v>
      </c>
      <c r="C1004" s="475" t="s">
        <v>4028</v>
      </c>
      <c r="D1004" s="474"/>
      <c r="E1004" s="475" t="s">
        <v>304</v>
      </c>
      <c r="F1004" s="579">
        <v>20</v>
      </c>
      <c r="G1004" s="352" t="s">
        <v>4191</v>
      </c>
    </row>
    <row r="1005" spans="1:7">
      <c r="A1005" s="473">
        <v>11</v>
      </c>
      <c r="B1005" s="474" t="s">
        <v>217</v>
      </c>
      <c r="C1005" s="474" t="s">
        <v>4035</v>
      </c>
      <c r="D1005" s="475"/>
      <c r="E1005" s="475" t="s">
        <v>4029</v>
      </c>
      <c r="F1005" s="521">
        <v>100</v>
      </c>
      <c r="G1005" s="352" t="s">
        <v>4191</v>
      </c>
    </row>
    <row r="1006" spans="1:7" ht="47.25">
      <c r="A1006" s="473">
        <v>12</v>
      </c>
      <c r="B1006" s="475" t="s">
        <v>4030</v>
      </c>
      <c r="C1006" s="475" t="s">
        <v>4031</v>
      </c>
      <c r="D1006" s="475"/>
      <c r="E1006" s="475" t="s">
        <v>4032</v>
      </c>
      <c r="F1006" s="521">
        <v>150</v>
      </c>
      <c r="G1006" s="352" t="s">
        <v>4191</v>
      </c>
    </row>
    <row r="1007" spans="1:7" ht="31.5">
      <c r="A1007" s="360" t="s">
        <v>4162</v>
      </c>
      <c r="B1007" s="358" t="s">
        <v>227</v>
      </c>
      <c r="C1007" s="439"/>
      <c r="D1007" s="439"/>
      <c r="E1007" s="439"/>
      <c r="F1007" s="508"/>
      <c r="G1007" s="503">
        <f>A1010</f>
        <v>3</v>
      </c>
    </row>
    <row r="1008" spans="1:7" ht="31.5">
      <c r="A1008" s="422">
        <v>1</v>
      </c>
      <c r="B1008" s="425" t="s">
        <v>2156</v>
      </c>
      <c r="C1008" s="425" t="s">
        <v>2157</v>
      </c>
      <c r="D1008" s="425" t="s">
        <v>2158</v>
      </c>
      <c r="E1008" s="345" t="s">
        <v>4039</v>
      </c>
      <c r="F1008" s="581">
        <v>60</v>
      </c>
      <c r="G1008" s="352" t="s">
        <v>4420</v>
      </c>
    </row>
    <row r="1009" spans="1:7">
      <c r="A1009" s="422">
        <v>2</v>
      </c>
      <c r="B1009" s="425" t="s">
        <v>2159</v>
      </c>
      <c r="C1009" s="582"/>
      <c r="D1009" s="425" t="s">
        <v>2158</v>
      </c>
      <c r="E1009" s="345" t="s">
        <v>4040</v>
      </c>
      <c r="F1009" s="581">
        <v>30</v>
      </c>
      <c r="G1009" s="352" t="s">
        <v>4420</v>
      </c>
    </row>
    <row r="1010" spans="1:7" ht="31.5">
      <c r="A1010" s="422">
        <v>3</v>
      </c>
      <c r="B1010" s="345" t="s">
        <v>2160</v>
      </c>
      <c r="C1010" s="425"/>
      <c r="D1010" s="425"/>
      <c r="E1010" s="345" t="s">
        <v>374</v>
      </c>
      <c r="F1010" s="581">
        <v>2500</v>
      </c>
      <c r="G1010" s="352" t="s">
        <v>4420</v>
      </c>
    </row>
    <row r="1011" spans="1:7" ht="31.5">
      <c r="A1011" s="360" t="s">
        <v>4163</v>
      </c>
      <c r="B1011" s="358" t="s">
        <v>226</v>
      </c>
      <c r="C1011" s="439"/>
      <c r="D1011" s="439"/>
      <c r="E1011" s="439"/>
      <c r="F1011" s="508"/>
      <c r="G1011" s="503">
        <f>A1022</f>
        <v>11</v>
      </c>
    </row>
    <row r="1012" spans="1:7" ht="94.5">
      <c r="A1012" s="344">
        <v>1</v>
      </c>
      <c r="B1012" s="353" t="s">
        <v>2144</v>
      </c>
      <c r="C1012" s="345"/>
      <c r="D1012" s="345" t="s">
        <v>2145</v>
      </c>
      <c r="E1012" s="353" t="s">
        <v>2110</v>
      </c>
      <c r="F1012" s="365">
        <v>26</v>
      </c>
      <c r="G1012" s="352" t="s">
        <v>4420</v>
      </c>
    </row>
    <row r="1013" spans="1:7" ht="47.25">
      <c r="A1013" s="344">
        <v>2</v>
      </c>
      <c r="B1013" s="353" t="s">
        <v>2146</v>
      </c>
      <c r="C1013" s="345"/>
      <c r="D1013" s="345" t="s">
        <v>2147</v>
      </c>
      <c r="E1013" s="353" t="s">
        <v>2148</v>
      </c>
      <c r="F1013" s="365">
        <v>68</v>
      </c>
      <c r="G1013" s="352" t="s">
        <v>4420</v>
      </c>
    </row>
    <row r="1014" spans="1:7" ht="63">
      <c r="A1014" s="352">
        <v>3</v>
      </c>
      <c r="B1014" s="353" t="s">
        <v>2152</v>
      </c>
      <c r="C1014" s="353"/>
      <c r="D1014" s="345" t="s">
        <v>478</v>
      </c>
      <c r="E1014" s="353" t="s">
        <v>2110</v>
      </c>
      <c r="F1014" s="365">
        <v>50</v>
      </c>
      <c r="G1014" s="352" t="s">
        <v>4420</v>
      </c>
    </row>
    <row r="1015" spans="1:7" ht="78.75">
      <c r="A1015" s="352">
        <v>4</v>
      </c>
      <c r="B1015" s="345" t="s">
        <v>2713</v>
      </c>
      <c r="C1015" s="345"/>
      <c r="D1015" s="345" t="s">
        <v>2716</v>
      </c>
      <c r="E1015" s="353"/>
      <c r="F1015" s="365">
        <v>55</v>
      </c>
      <c r="G1015" s="352" t="s">
        <v>4420</v>
      </c>
    </row>
    <row r="1016" spans="1:7" ht="47.25">
      <c r="A1016" s="352">
        <v>5</v>
      </c>
      <c r="B1016" s="353" t="s">
        <v>479</v>
      </c>
      <c r="C1016" s="345" t="s">
        <v>476</v>
      </c>
      <c r="E1016" s="353" t="s">
        <v>2110</v>
      </c>
      <c r="F1016" s="365">
        <v>35</v>
      </c>
      <c r="G1016" s="352" t="s">
        <v>4191</v>
      </c>
    </row>
    <row r="1017" spans="1:7" ht="31.5">
      <c r="A1017" s="352">
        <v>6</v>
      </c>
      <c r="B1017" s="345" t="s">
        <v>2149</v>
      </c>
      <c r="C1017" s="345"/>
      <c r="D1017" s="345" t="s">
        <v>2150</v>
      </c>
      <c r="E1017" s="353" t="s">
        <v>2151</v>
      </c>
      <c r="F1017" s="365">
        <v>15</v>
      </c>
      <c r="G1017" s="352" t="s">
        <v>4420</v>
      </c>
    </row>
    <row r="1018" spans="1:7" ht="31.5">
      <c r="A1018" s="352">
        <v>7</v>
      </c>
      <c r="B1018" s="345" t="s">
        <v>475</v>
      </c>
      <c r="C1018" s="345" t="s">
        <v>476</v>
      </c>
      <c r="D1018" s="345"/>
      <c r="E1018" s="353" t="s">
        <v>2110</v>
      </c>
      <c r="F1018" s="365">
        <v>5.38</v>
      </c>
      <c r="G1018" s="352" t="s">
        <v>4191</v>
      </c>
    </row>
    <row r="1019" spans="1:7" ht="31.5">
      <c r="A1019" s="352">
        <v>8</v>
      </c>
      <c r="B1019" s="353" t="s">
        <v>477</v>
      </c>
      <c r="C1019" s="345" t="s">
        <v>476</v>
      </c>
      <c r="D1019" s="345"/>
      <c r="E1019" s="353" t="s">
        <v>2110</v>
      </c>
      <c r="F1019" s="365">
        <v>4.3049999999999997</v>
      </c>
      <c r="G1019" s="352" t="s">
        <v>4191</v>
      </c>
    </row>
    <row r="1020" spans="1:7" ht="47.25">
      <c r="A1020" s="352">
        <v>9</v>
      </c>
      <c r="B1020" s="353" t="s">
        <v>2714</v>
      </c>
      <c r="C1020" s="345" t="s">
        <v>476</v>
      </c>
      <c r="D1020" s="345"/>
      <c r="E1020" s="353" t="s">
        <v>2110</v>
      </c>
      <c r="F1020" s="365">
        <v>65</v>
      </c>
      <c r="G1020" s="352" t="s">
        <v>4191</v>
      </c>
    </row>
    <row r="1021" spans="1:7" ht="31.5">
      <c r="A1021" s="352">
        <v>10</v>
      </c>
      <c r="B1021" s="353" t="s">
        <v>2715</v>
      </c>
      <c r="C1021" s="345" t="s">
        <v>476</v>
      </c>
      <c r="D1021" s="345"/>
      <c r="E1021" s="353" t="s">
        <v>2110</v>
      </c>
      <c r="F1021" s="365">
        <v>3.5</v>
      </c>
      <c r="G1021" s="352" t="s">
        <v>4191</v>
      </c>
    </row>
    <row r="1022" spans="1:7" ht="31.5">
      <c r="A1022" s="352">
        <v>11</v>
      </c>
      <c r="B1022" s="345" t="s">
        <v>2153</v>
      </c>
      <c r="C1022" s="425"/>
      <c r="D1022" s="345" t="s">
        <v>2154</v>
      </c>
      <c r="E1022" s="345" t="s">
        <v>2155</v>
      </c>
      <c r="F1022" s="365">
        <v>19</v>
      </c>
      <c r="G1022" s="352" t="s">
        <v>4420</v>
      </c>
    </row>
    <row r="1023" spans="1:7" ht="31.5">
      <c r="A1023" s="360" t="s">
        <v>4164</v>
      </c>
      <c r="B1023" s="358" t="s">
        <v>297</v>
      </c>
      <c r="C1023" s="439"/>
      <c r="D1023" s="439"/>
      <c r="E1023" s="439"/>
      <c r="F1023" s="498"/>
      <c r="G1023" s="503">
        <f>A1030</f>
        <v>7</v>
      </c>
    </row>
    <row r="1024" spans="1:7" ht="31.5">
      <c r="A1024" s="527">
        <v>1</v>
      </c>
      <c r="B1024" s="523" t="s">
        <v>4041</v>
      </c>
      <c r="C1024" s="523"/>
      <c r="D1024" s="583"/>
      <c r="E1024" s="523" t="s">
        <v>198</v>
      </c>
      <c r="F1024" s="579">
        <v>20</v>
      </c>
      <c r="G1024" s="352" t="s">
        <v>4420</v>
      </c>
    </row>
    <row r="1025" spans="1:7" ht="31.5">
      <c r="A1025" s="527">
        <v>2</v>
      </c>
      <c r="B1025" s="523" t="s">
        <v>4042</v>
      </c>
      <c r="C1025" s="523" t="s">
        <v>4043</v>
      </c>
      <c r="D1025" s="583"/>
      <c r="E1025" s="523" t="s">
        <v>291</v>
      </c>
      <c r="F1025" s="579">
        <v>20</v>
      </c>
      <c r="G1025" s="352" t="s">
        <v>4420</v>
      </c>
    </row>
    <row r="1026" spans="1:7" ht="47.25">
      <c r="A1026" s="527">
        <v>3</v>
      </c>
      <c r="B1026" s="523" t="s">
        <v>4044</v>
      </c>
      <c r="C1026" s="523" t="s">
        <v>4045</v>
      </c>
      <c r="D1026" s="583"/>
      <c r="E1026" s="523" t="s">
        <v>291</v>
      </c>
      <c r="F1026" s="584">
        <v>0.5</v>
      </c>
      <c r="G1026" s="352" t="s">
        <v>4420</v>
      </c>
    </row>
    <row r="1027" spans="1:7" ht="31.5">
      <c r="A1027" s="527">
        <v>4</v>
      </c>
      <c r="B1027" s="523" t="s">
        <v>4046</v>
      </c>
      <c r="C1027" s="523" t="s">
        <v>4047</v>
      </c>
      <c r="D1027" s="583"/>
      <c r="E1027" s="523" t="s">
        <v>291</v>
      </c>
      <c r="F1027" s="584">
        <v>9.5</v>
      </c>
      <c r="G1027" s="352" t="s">
        <v>4420</v>
      </c>
    </row>
    <row r="1028" spans="1:7" ht="31.5">
      <c r="A1028" s="527">
        <v>5</v>
      </c>
      <c r="B1028" s="585" t="s">
        <v>4048</v>
      </c>
      <c r="C1028" s="586" t="s">
        <v>2161</v>
      </c>
      <c r="D1028" s="585"/>
      <c r="E1028" s="585" t="s">
        <v>289</v>
      </c>
      <c r="F1028" s="579">
        <v>58</v>
      </c>
      <c r="G1028" s="352" t="s">
        <v>4420</v>
      </c>
    </row>
    <row r="1029" spans="1:7" ht="31.5">
      <c r="A1029" s="527">
        <v>6</v>
      </c>
      <c r="B1029" s="585" t="s">
        <v>4049</v>
      </c>
      <c r="C1029" s="586" t="s">
        <v>4050</v>
      </c>
      <c r="D1029" s="585"/>
      <c r="E1029" s="523" t="s">
        <v>291</v>
      </c>
      <c r="F1029" s="584">
        <v>1.2</v>
      </c>
      <c r="G1029" s="352" t="s">
        <v>4420</v>
      </c>
    </row>
    <row r="1030" spans="1:7">
      <c r="A1030" s="527">
        <v>7</v>
      </c>
      <c r="B1030" s="585" t="s">
        <v>4051</v>
      </c>
      <c r="C1030" s="586" t="s">
        <v>2162</v>
      </c>
      <c r="D1030" s="585"/>
      <c r="E1030" s="585" t="s">
        <v>289</v>
      </c>
      <c r="F1030" s="579">
        <v>50</v>
      </c>
      <c r="G1030" s="352" t="s">
        <v>4420</v>
      </c>
    </row>
    <row r="1031" spans="1:7" ht="31.5">
      <c r="A1031" s="360" t="s">
        <v>4409</v>
      </c>
      <c r="B1031" s="358" t="s">
        <v>225</v>
      </c>
      <c r="C1031" s="439"/>
      <c r="D1031" s="439"/>
      <c r="E1031" s="439"/>
      <c r="F1031" s="498"/>
      <c r="G1031" s="503">
        <f>A1036</f>
        <v>5</v>
      </c>
    </row>
    <row r="1032" spans="1:7">
      <c r="A1032" s="473">
        <v>1</v>
      </c>
      <c r="B1032" s="474" t="s">
        <v>495</v>
      </c>
      <c r="C1032" s="473" t="s">
        <v>292</v>
      </c>
      <c r="D1032" s="473"/>
      <c r="E1032" s="587" t="s">
        <v>155</v>
      </c>
      <c r="F1032" s="588">
        <v>6.6</v>
      </c>
      <c r="G1032" s="352" t="s">
        <v>4191</v>
      </c>
    </row>
    <row r="1033" spans="1:7">
      <c r="A1033" s="473">
        <v>2</v>
      </c>
      <c r="B1033" s="474" t="s">
        <v>4036</v>
      </c>
      <c r="C1033" s="473" t="s">
        <v>292</v>
      </c>
      <c r="D1033" s="589"/>
      <c r="E1033" s="587" t="s">
        <v>155</v>
      </c>
      <c r="F1033" s="588">
        <v>6.6</v>
      </c>
      <c r="G1033" s="352" t="s">
        <v>4191</v>
      </c>
    </row>
    <row r="1034" spans="1:7" ht="31.5">
      <c r="A1034" s="473">
        <v>3</v>
      </c>
      <c r="B1034" s="475" t="s">
        <v>4037</v>
      </c>
      <c r="C1034" s="587" t="s">
        <v>4038</v>
      </c>
      <c r="D1034" s="473"/>
      <c r="E1034" s="587" t="s">
        <v>155</v>
      </c>
      <c r="F1034" s="588">
        <v>7.7</v>
      </c>
      <c r="G1034" s="352" t="s">
        <v>4191</v>
      </c>
    </row>
    <row r="1035" spans="1:7" ht="31.5">
      <c r="A1035" s="473">
        <v>4</v>
      </c>
      <c r="B1035" s="474" t="s">
        <v>496</v>
      </c>
      <c r="C1035" s="587" t="s">
        <v>497</v>
      </c>
      <c r="D1035" s="590"/>
      <c r="E1035" s="587" t="s">
        <v>155</v>
      </c>
      <c r="F1035" s="588">
        <v>7.7</v>
      </c>
      <c r="G1035" s="352" t="s">
        <v>4191</v>
      </c>
    </row>
    <row r="1036" spans="1:7" ht="31.5">
      <c r="A1036" s="473">
        <v>5</v>
      </c>
      <c r="B1036" s="474" t="s">
        <v>498</v>
      </c>
      <c r="C1036" s="587" t="s">
        <v>497</v>
      </c>
      <c r="D1036" s="590"/>
      <c r="E1036" s="587" t="s">
        <v>155</v>
      </c>
      <c r="F1036" s="591">
        <v>20</v>
      </c>
      <c r="G1036" s="352" t="s">
        <v>4191</v>
      </c>
    </row>
    <row r="1037" spans="1:7">
      <c r="A1037" s="318" t="s">
        <v>4165</v>
      </c>
      <c r="B1037" s="357" t="s">
        <v>64</v>
      </c>
      <c r="C1037" s="357"/>
      <c r="D1037" s="357"/>
      <c r="E1037" s="357"/>
      <c r="F1037" s="435">
        <f>SUM(F1038:F1536)</f>
        <v>109719.84099999994</v>
      </c>
      <c r="G1037" s="318">
        <f>A1536</f>
        <v>432</v>
      </c>
    </row>
    <row r="1038" spans="1:7" ht="63">
      <c r="A1038" s="384">
        <v>1</v>
      </c>
      <c r="B1038" s="385" t="s">
        <v>717</v>
      </c>
      <c r="C1038" s="369" t="s">
        <v>724</v>
      </c>
      <c r="E1038" s="369" t="s">
        <v>4554</v>
      </c>
      <c r="F1038" s="391">
        <v>300</v>
      </c>
      <c r="G1038" s="352" t="s">
        <v>4191</v>
      </c>
    </row>
    <row r="1039" spans="1:7" ht="47.25">
      <c r="A1039" s="384">
        <v>2</v>
      </c>
      <c r="B1039" s="369" t="s">
        <v>718</v>
      </c>
      <c r="C1039" s="369" t="s">
        <v>4556</v>
      </c>
      <c r="D1039" s="369"/>
      <c r="E1039" s="369" t="s">
        <v>4555</v>
      </c>
      <c r="F1039" s="383">
        <v>17</v>
      </c>
      <c r="G1039" s="352" t="s">
        <v>4191</v>
      </c>
    </row>
    <row r="1040" spans="1:7" ht="47.25">
      <c r="A1040" s="384">
        <v>3</v>
      </c>
      <c r="B1040" s="345" t="s">
        <v>719</v>
      </c>
      <c r="C1040" s="345" t="s">
        <v>725</v>
      </c>
      <c r="D1040" s="344"/>
      <c r="E1040" s="345" t="s">
        <v>4557</v>
      </c>
      <c r="F1040" s="391">
        <v>10</v>
      </c>
      <c r="G1040" s="352" t="s">
        <v>4191</v>
      </c>
    </row>
    <row r="1041" spans="1:7" ht="31.5">
      <c r="A1041" s="384">
        <v>4</v>
      </c>
      <c r="B1041" s="369" t="s">
        <v>4558</v>
      </c>
      <c r="C1041" s="369" t="s">
        <v>4559</v>
      </c>
      <c r="D1041" s="369"/>
      <c r="E1041" s="369" t="s">
        <v>4560</v>
      </c>
      <c r="F1041" s="391">
        <v>50</v>
      </c>
      <c r="G1041" s="352" t="s">
        <v>4191</v>
      </c>
    </row>
    <row r="1042" spans="1:7" ht="110.25">
      <c r="A1042" s="384">
        <v>5</v>
      </c>
      <c r="B1042" s="369" t="s">
        <v>720</v>
      </c>
      <c r="C1042" s="369" t="s">
        <v>726</v>
      </c>
      <c r="D1042" s="369"/>
      <c r="E1042" s="369" t="s">
        <v>727</v>
      </c>
      <c r="F1042" s="391">
        <v>12</v>
      </c>
      <c r="G1042" s="352" t="s">
        <v>4191</v>
      </c>
    </row>
    <row r="1043" spans="1:7" ht="31.5">
      <c r="A1043" s="384">
        <v>6</v>
      </c>
      <c r="B1043" s="369" t="s">
        <v>721</v>
      </c>
      <c r="C1043" s="369" t="s">
        <v>4562</v>
      </c>
      <c r="D1043" s="369"/>
      <c r="E1043" s="369" t="s">
        <v>4560</v>
      </c>
      <c r="F1043" s="391">
        <v>14</v>
      </c>
      <c r="G1043" s="352" t="s">
        <v>4191</v>
      </c>
    </row>
    <row r="1044" spans="1:7" ht="189">
      <c r="A1044" s="384">
        <v>7</v>
      </c>
      <c r="B1044" s="369" t="s">
        <v>722</v>
      </c>
      <c r="C1044" s="369" t="s">
        <v>728</v>
      </c>
      <c r="D1044" s="369"/>
      <c r="E1044" s="369" t="s">
        <v>4561</v>
      </c>
      <c r="F1044" s="383">
        <v>120</v>
      </c>
      <c r="G1044" s="352" t="s">
        <v>4191</v>
      </c>
    </row>
    <row r="1045" spans="1:7" ht="63">
      <c r="A1045" s="384">
        <v>8</v>
      </c>
      <c r="B1045" s="369" t="s">
        <v>723</v>
      </c>
      <c r="C1045" s="369" t="s">
        <v>729</v>
      </c>
      <c r="D1045" s="369"/>
      <c r="E1045" s="434" t="s">
        <v>730</v>
      </c>
      <c r="F1045" s="383">
        <v>1000</v>
      </c>
      <c r="G1045" s="352" t="s">
        <v>4191</v>
      </c>
    </row>
    <row r="1046" spans="1:7" ht="157.5">
      <c r="A1046" s="384">
        <v>9</v>
      </c>
      <c r="B1046" s="369" t="s">
        <v>731</v>
      </c>
      <c r="C1046" s="369" t="s">
        <v>748</v>
      </c>
      <c r="D1046" s="369"/>
      <c r="E1046" s="369" t="s">
        <v>749</v>
      </c>
      <c r="F1046" s="383">
        <v>30</v>
      </c>
      <c r="G1046" s="352" t="s">
        <v>4191</v>
      </c>
    </row>
    <row r="1047" spans="1:7" ht="157.5">
      <c r="A1047" s="384">
        <v>10</v>
      </c>
      <c r="B1047" s="369" t="s">
        <v>732</v>
      </c>
      <c r="C1047" s="369" t="s">
        <v>750</v>
      </c>
      <c r="D1047" s="369"/>
      <c r="E1047" s="369" t="s">
        <v>749</v>
      </c>
      <c r="F1047" s="383">
        <v>30</v>
      </c>
      <c r="G1047" s="352" t="s">
        <v>4191</v>
      </c>
    </row>
    <row r="1048" spans="1:7" ht="126">
      <c r="A1048" s="384">
        <v>11</v>
      </c>
      <c r="B1048" s="369" t="s">
        <v>733</v>
      </c>
      <c r="C1048" s="369" t="s">
        <v>4563</v>
      </c>
      <c r="D1048" s="369"/>
      <c r="E1048" s="369" t="s">
        <v>751</v>
      </c>
      <c r="F1048" s="391">
        <v>20</v>
      </c>
      <c r="G1048" s="352" t="s">
        <v>4191</v>
      </c>
    </row>
    <row r="1049" spans="1:7" ht="299.25">
      <c r="A1049" s="384">
        <v>12</v>
      </c>
      <c r="B1049" s="369" t="s">
        <v>734</v>
      </c>
      <c r="C1049" s="369" t="s">
        <v>752</v>
      </c>
      <c r="D1049" s="386"/>
      <c r="E1049" s="386" t="s">
        <v>753</v>
      </c>
      <c r="F1049" s="383">
        <v>180</v>
      </c>
      <c r="G1049" s="352" t="s">
        <v>4191</v>
      </c>
    </row>
    <row r="1050" spans="1:7" ht="94.5">
      <c r="A1050" s="384">
        <v>13</v>
      </c>
      <c r="B1050" s="369" t="s">
        <v>735</v>
      </c>
      <c r="C1050" s="369" t="s">
        <v>754</v>
      </c>
      <c r="D1050" s="369"/>
      <c r="E1050" s="369" t="s">
        <v>755</v>
      </c>
      <c r="F1050" s="544">
        <v>7.5</v>
      </c>
      <c r="G1050" s="352" t="s">
        <v>4191</v>
      </c>
    </row>
    <row r="1051" spans="1:7" ht="63">
      <c r="A1051" s="384">
        <v>14</v>
      </c>
      <c r="B1051" s="369" t="s">
        <v>736</v>
      </c>
      <c r="C1051" s="369" t="s">
        <v>4564</v>
      </c>
      <c r="D1051" s="369"/>
      <c r="E1051" s="434" t="s">
        <v>755</v>
      </c>
      <c r="F1051" s="383">
        <v>7000</v>
      </c>
      <c r="G1051" s="352" t="s">
        <v>4191</v>
      </c>
    </row>
    <row r="1052" spans="1:7" ht="63">
      <c r="A1052" s="384">
        <v>15</v>
      </c>
      <c r="B1052" s="369" t="s">
        <v>737</v>
      </c>
      <c r="C1052" s="369" t="s">
        <v>4565</v>
      </c>
      <c r="D1052" s="369"/>
      <c r="E1052" s="434" t="s">
        <v>755</v>
      </c>
      <c r="F1052" s="383">
        <v>3500</v>
      </c>
      <c r="G1052" s="352" t="s">
        <v>4191</v>
      </c>
    </row>
    <row r="1053" spans="1:7" ht="220.5">
      <c r="A1053" s="384">
        <v>16</v>
      </c>
      <c r="B1053" s="369" t="s">
        <v>738</v>
      </c>
      <c r="C1053" s="369" t="s">
        <v>756</v>
      </c>
      <c r="D1053" s="369"/>
      <c r="E1053" s="369" t="s">
        <v>757</v>
      </c>
      <c r="F1053" s="383">
        <v>70</v>
      </c>
      <c r="G1053" s="352" t="s">
        <v>4191</v>
      </c>
    </row>
    <row r="1054" spans="1:7" ht="126">
      <c r="A1054" s="384">
        <v>17</v>
      </c>
      <c r="B1054" s="369" t="s">
        <v>739</v>
      </c>
      <c r="C1054" s="369" t="s">
        <v>758</v>
      </c>
      <c r="D1054" s="369"/>
      <c r="E1054" s="369" t="s">
        <v>759</v>
      </c>
      <c r="F1054" s="391">
        <v>130</v>
      </c>
      <c r="G1054" s="352" t="s">
        <v>4191</v>
      </c>
    </row>
    <row r="1055" spans="1:7" ht="78.75">
      <c r="A1055" s="384">
        <v>18</v>
      </c>
      <c r="B1055" s="369" t="s">
        <v>740</v>
      </c>
      <c r="C1055" s="369" t="s">
        <v>760</v>
      </c>
      <c r="D1055" s="369"/>
      <c r="E1055" s="386" t="s">
        <v>761</v>
      </c>
      <c r="F1055" s="391">
        <v>2</v>
      </c>
      <c r="G1055" s="352" t="s">
        <v>4191</v>
      </c>
    </row>
    <row r="1056" spans="1:7" ht="141.75">
      <c r="A1056" s="384">
        <v>19</v>
      </c>
      <c r="B1056" s="369" t="s">
        <v>4566</v>
      </c>
      <c r="C1056" s="369" t="s">
        <v>762</v>
      </c>
      <c r="D1056" s="369"/>
      <c r="E1056" s="386" t="s">
        <v>741</v>
      </c>
      <c r="F1056" s="391">
        <v>40</v>
      </c>
      <c r="G1056" s="352" t="s">
        <v>4191</v>
      </c>
    </row>
    <row r="1057" spans="1:7" ht="204.75">
      <c r="A1057" s="384">
        <v>20</v>
      </c>
      <c r="B1057" s="369" t="s">
        <v>742</v>
      </c>
      <c r="C1057" s="369" t="s">
        <v>763</v>
      </c>
      <c r="D1057" s="386"/>
      <c r="E1057" s="369" t="s">
        <v>4567</v>
      </c>
      <c r="F1057" s="391">
        <v>15</v>
      </c>
      <c r="G1057" s="352" t="s">
        <v>4191</v>
      </c>
    </row>
    <row r="1058" spans="1:7" ht="173.25">
      <c r="A1058" s="384">
        <v>21</v>
      </c>
      <c r="B1058" s="369" t="s">
        <v>743</v>
      </c>
      <c r="C1058" s="369" t="s">
        <v>4568</v>
      </c>
      <c r="D1058" s="369"/>
      <c r="E1058" s="369" t="s">
        <v>764</v>
      </c>
      <c r="F1058" s="391">
        <v>150</v>
      </c>
      <c r="G1058" s="352" t="s">
        <v>4191</v>
      </c>
    </row>
    <row r="1059" spans="1:7" ht="173.25">
      <c r="A1059" s="384">
        <v>22</v>
      </c>
      <c r="B1059" s="369" t="s">
        <v>744</v>
      </c>
      <c r="C1059" s="369" t="s">
        <v>4569</v>
      </c>
      <c r="D1059" s="369"/>
      <c r="E1059" s="369" t="s">
        <v>765</v>
      </c>
      <c r="F1059" s="391">
        <v>159</v>
      </c>
      <c r="G1059" s="352" t="s">
        <v>4191</v>
      </c>
    </row>
    <row r="1060" spans="1:7" ht="78.75">
      <c r="A1060" s="384">
        <v>23</v>
      </c>
      <c r="B1060" s="369" t="s">
        <v>745</v>
      </c>
      <c r="C1060" s="369" t="s">
        <v>4570</v>
      </c>
      <c r="D1060" s="369"/>
      <c r="E1060" s="369" t="s">
        <v>766</v>
      </c>
      <c r="F1060" s="530">
        <v>4.5</v>
      </c>
      <c r="G1060" s="352" t="s">
        <v>4191</v>
      </c>
    </row>
    <row r="1061" spans="1:7" ht="78.75">
      <c r="A1061" s="384">
        <v>24</v>
      </c>
      <c r="B1061" s="369" t="s">
        <v>746</v>
      </c>
      <c r="C1061" s="369" t="s">
        <v>767</v>
      </c>
      <c r="D1061" s="369"/>
      <c r="E1061" s="369" t="s">
        <v>768</v>
      </c>
      <c r="F1061" s="391">
        <v>10</v>
      </c>
      <c r="G1061" s="352" t="s">
        <v>4191</v>
      </c>
    </row>
    <row r="1062" spans="1:7" ht="47.25">
      <c r="A1062" s="384">
        <v>25</v>
      </c>
      <c r="B1062" s="369" t="s">
        <v>747</v>
      </c>
      <c r="C1062" s="369" t="s">
        <v>4571</v>
      </c>
      <c r="D1062" s="369"/>
      <c r="E1062" s="369" t="s">
        <v>769</v>
      </c>
      <c r="F1062" s="530">
        <v>1.5</v>
      </c>
      <c r="G1062" s="352" t="s">
        <v>4191</v>
      </c>
    </row>
    <row r="1063" spans="1:7" ht="47.25">
      <c r="A1063" s="384">
        <v>26</v>
      </c>
      <c r="B1063" s="369" t="s">
        <v>4572</v>
      </c>
      <c r="C1063" s="369" t="s">
        <v>4573</v>
      </c>
      <c r="D1063" s="369"/>
      <c r="E1063" s="369" t="s">
        <v>770</v>
      </c>
      <c r="F1063" s="391">
        <v>3</v>
      </c>
      <c r="G1063" s="352" t="s">
        <v>4191</v>
      </c>
    </row>
    <row r="1064" spans="1:7" ht="63">
      <c r="A1064" s="384">
        <v>27</v>
      </c>
      <c r="B1064" s="369" t="s">
        <v>771</v>
      </c>
      <c r="C1064" s="369" t="s">
        <v>4574</v>
      </c>
      <c r="D1064" s="369"/>
      <c r="E1064" s="369" t="s">
        <v>791</v>
      </c>
      <c r="F1064" s="391">
        <v>70</v>
      </c>
      <c r="G1064" s="352" t="s">
        <v>4191</v>
      </c>
    </row>
    <row r="1065" spans="1:7" ht="63">
      <c r="A1065" s="384">
        <v>28</v>
      </c>
      <c r="B1065" s="369" t="s">
        <v>772</v>
      </c>
      <c r="C1065" s="369" t="s">
        <v>4575</v>
      </c>
      <c r="D1065" s="386"/>
      <c r="E1065" s="369" t="s">
        <v>792</v>
      </c>
      <c r="F1065" s="391">
        <v>10</v>
      </c>
      <c r="G1065" s="352" t="s">
        <v>4191</v>
      </c>
    </row>
    <row r="1066" spans="1:7" ht="78.75">
      <c r="A1066" s="384">
        <v>29</v>
      </c>
      <c r="B1066" s="369" t="s">
        <v>773</v>
      </c>
      <c r="C1066" s="369" t="s">
        <v>793</v>
      </c>
      <c r="D1066" s="386"/>
      <c r="E1066" s="369" t="s">
        <v>794</v>
      </c>
      <c r="F1066" s="530">
        <v>2.7</v>
      </c>
      <c r="G1066" s="352" t="s">
        <v>4191</v>
      </c>
    </row>
    <row r="1067" spans="1:7" ht="78.75">
      <c r="A1067" s="384">
        <v>30</v>
      </c>
      <c r="B1067" s="369" t="s">
        <v>774</v>
      </c>
      <c r="C1067" s="369" t="s">
        <v>795</v>
      </c>
      <c r="D1067" s="386"/>
      <c r="E1067" s="369" t="s">
        <v>796</v>
      </c>
      <c r="F1067" s="391">
        <v>10</v>
      </c>
      <c r="G1067" s="352" t="s">
        <v>4191</v>
      </c>
    </row>
    <row r="1068" spans="1:7" ht="94.5">
      <c r="A1068" s="384">
        <v>31</v>
      </c>
      <c r="B1068" s="369" t="s">
        <v>775</v>
      </c>
      <c r="C1068" s="369" t="s">
        <v>797</v>
      </c>
      <c r="D1068" s="386"/>
      <c r="E1068" s="369" t="s">
        <v>798</v>
      </c>
      <c r="F1068" s="530">
        <v>4.5</v>
      </c>
      <c r="G1068" s="352" t="s">
        <v>4191</v>
      </c>
    </row>
    <row r="1069" spans="1:7" ht="173.25">
      <c r="A1069" s="384">
        <v>32</v>
      </c>
      <c r="B1069" s="369" t="s">
        <v>776</v>
      </c>
      <c r="C1069" s="369" t="s">
        <v>799</v>
      </c>
      <c r="D1069" s="386"/>
      <c r="E1069" s="369" t="s">
        <v>800</v>
      </c>
      <c r="F1069" s="391">
        <v>18</v>
      </c>
      <c r="G1069" s="352" t="s">
        <v>4191</v>
      </c>
    </row>
    <row r="1070" spans="1:7" ht="94.5">
      <c r="A1070" s="384">
        <v>33</v>
      </c>
      <c r="B1070" s="369" t="s">
        <v>777</v>
      </c>
      <c r="C1070" s="369" t="s">
        <v>801</v>
      </c>
      <c r="D1070" s="369"/>
      <c r="E1070" s="369" t="s">
        <v>802</v>
      </c>
      <c r="F1070" s="530">
        <v>4.5</v>
      </c>
      <c r="G1070" s="352" t="s">
        <v>4191</v>
      </c>
    </row>
    <row r="1071" spans="1:7" ht="78.75">
      <c r="A1071" s="384">
        <v>34</v>
      </c>
      <c r="B1071" s="369" t="s">
        <v>778</v>
      </c>
      <c r="C1071" s="369" t="s">
        <v>803</v>
      </c>
      <c r="D1071" s="369"/>
      <c r="E1071" s="369" t="s">
        <v>802</v>
      </c>
      <c r="F1071" s="530">
        <v>5.4</v>
      </c>
      <c r="G1071" s="352" t="s">
        <v>4191</v>
      </c>
    </row>
    <row r="1072" spans="1:7" ht="78.75">
      <c r="A1072" s="384">
        <v>35</v>
      </c>
      <c r="B1072" s="369" t="s">
        <v>779</v>
      </c>
      <c r="C1072" s="369" t="s">
        <v>804</v>
      </c>
      <c r="D1072" s="369"/>
      <c r="E1072" s="369" t="s">
        <v>805</v>
      </c>
      <c r="F1072" s="391">
        <v>72</v>
      </c>
      <c r="G1072" s="352" t="s">
        <v>4191</v>
      </c>
    </row>
    <row r="1073" spans="1:7" ht="141.75">
      <c r="A1073" s="384">
        <v>36</v>
      </c>
      <c r="B1073" s="369" t="s">
        <v>780</v>
      </c>
      <c r="C1073" s="369" t="s">
        <v>4576</v>
      </c>
      <c r="D1073" s="369"/>
      <c r="E1073" s="369" t="s">
        <v>805</v>
      </c>
      <c r="F1073" s="391">
        <v>30</v>
      </c>
      <c r="G1073" s="352" t="s">
        <v>4191</v>
      </c>
    </row>
    <row r="1074" spans="1:7" ht="94.5">
      <c r="A1074" s="384">
        <v>37</v>
      </c>
      <c r="B1074" s="369" t="s">
        <v>781</v>
      </c>
      <c r="C1074" s="369" t="s">
        <v>806</v>
      </c>
      <c r="D1074" s="369"/>
      <c r="E1074" s="369" t="s">
        <v>805</v>
      </c>
      <c r="F1074" s="391">
        <v>21</v>
      </c>
      <c r="G1074" s="352" t="s">
        <v>4191</v>
      </c>
    </row>
    <row r="1075" spans="1:7" ht="63">
      <c r="A1075" s="384">
        <v>38</v>
      </c>
      <c r="B1075" s="369" t="s">
        <v>782</v>
      </c>
      <c r="C1075" s="369" t="s">
        <v>4577</v>
      </c>
      <c r="D1075" s="369"/>
      <c r="E1075" s="386" t="s">
        <v>807</v>
      </c>
      <c r="F1075" s="383">
        <v>20</v>
      </c>
      <c r="G1075" s="352" t="s">
        <v>4191</v>
      </c>
    </row>
    <row r="1076" spans="1:7" ht="47.25">
      <c r="A1076" s="384">
        <v>39</v>
      </c>
      <c r="B1076" s="369" t="s">
        <v>783</v>
      </c>
      <c r="C1076" s="369" t="s">
        <v>4578</v>
      </c>
      <c r="D1076" s="531"/>
      <c r="E1076" s="386" t="s">
        <v>807</v>
      </c>
      <c r="F1076" s="383">
        <v>20</v>
      </c>
      <c r="G1076" s="352" t="s">
        <v>4191</v>
      </c>
    </row>
    <row r="1077" spans="1:7" ht="189">
      <c r="A1077" s="384">
        <v>40</v>
      </c>
      <c r="B1077" s="369" t="s">
        <v>4579</v>
      </c>
      <c r="C1077" s="369" t="s">
        <v>4580</v>
      </c>
      <c r="D1077" s="369"/>
      <c r="E1077" s="386" t="s">
        <v>808</v>
      </c>
      <c r="F1077" s="391">
        <v>40</v>
      </c>
      <c r="G1077" s="352" t="s">
        <v>4191</v>
      </c>
    </row>
    <row r="1078" spans="1:7" ht="267.75">
      <c r="A1078" s="384">
        <v>41</v>
      </c>
      <c r="B1078" s="369" t="s">
        <v>784</v>
      </c>
      <c r="C1078" s="369" t="s">
        <v>809</v>
      </c>
      <c r="D1078" s="369"/>
      <c r="E1078" s="369" t="s">
        <v>810</v>
      </c>
      <c r="F1078" s="391">
        <v>20</v>
      </c>
      <c r="G1078" s="352" t="s">
        <v>4191</v>
      </c>
    </row>
    <row r="1079" spans="1:7" ht="299.25">
      <c r="A1079" s="384">
        <v>42</v>
      </c>
      <c r="B1079" s="369" t="s">
        <v>785</v>
      </c>
      <c r="C1079" s="369" t="s">
        <v>811</v>
      </c>
      <c r="D1079" s="369"/>
      <c r="E1079" s="369" t="s">
        <v>812</v>
      </c>
      <c r="F1079" s="391">
        <v>41</v>
      </c>
      <c r="G1079" s="352" t="s">
        <v>4191</v>
      </c>
    </row>
    <row r="1080" spans="1:7" ht="204.75">
      <c r="A1080" s="384">
        <v>43</v>
      </c>
      <c r="B1080" s="369" t="s">
        <v>786</v>
      </c>
      <c r="C1080" s="369" t="s">
        <v>813</v>
      </c>
      <c r="D1080" s="369"/>
      <c r="E1080" s="369" t="s">
        <v>814</v>
      </c>
      <c r="F1080" s="391">
        <v>180</v>
      </c>
      <c r="G1080" s="352" t="s">
        <v>4191</v>
      </c>
    </row>
    <row r="1081" spans="1:7" ht="126">
      <c r="A1081" s="384">
        <v>44</v>
      </c>
      <c r="B1081" s="369" t="s">
        <v>787</v>
      </c>
      <c r="C1081" s="369" t="s">
        <v>4581</v>
      </c>
      <c r="D1081" s="592"/>
      <c r="E1081" s="386" t="s">
        <v>815</v>
      </c>
      <c r="F1081" s="391">
        <v>50</v>
      </c>
      <c r="G1081" s="352" t="s">
        <v>4191</v>
      </c>
    </row>
    <row r="1082" spans="1:7" ht="141.75">
      <c r="A1082" s="384">
        <v>45</v>
      </c>
      <c r="B1082" s="593" t="s">
        <v>788</v>
      </c>
      <c r="C1082" s="593" t="s">
        <v>816</v>
      </c>
      <c r="D1082" s="554"/>
      <c r="E1082" s="386"/>
      <c r="F1082" s="391">
        <v>75</v>
      </c>
      <c r="G1082" s="352" t="s">
        <v>4191</v>
      </c>
    </row>
    <row r="1083" spans="1:7" ht="141.75">
      <c r="A1083" s="384">
        <v>46</v>
      </c>
      <c r="B1083" s="369" t="s">
        <v>789</v>
      </c>
      <c r="C1083" s="369" t="s">
        <v>817</v>
      </c>
      <c r="D1083" s="369"/>
      <c r="E1083" s="386" t="s">
        <v>818</v>
      </c>
      <c r="F1083" s="383">
        <v>20</v>
      </c>
      <c r="G1083" s="352" t="s">
        <v>4191</v>
      </c>
    </row>
    <row r="1084" spans="1:7" ht="141.75">
      <c r="A1084" s="384">
        <v>47</v>
      </c>
      <c r="B1084" s="369" t="s">
        <v>790</v>
      </c>
      <c r="C1084" s="369" t="s">
        <v>819</v>
      </c>
      <c r="D1084" s="369"/>
      <c r="E1084" s="386" t="s">
        <v>818</v>
      </c>
      <c r="F1084" s="383">
        <v>96</v>
      </c>
      <c r="G1084" s="352" t="s">
        <v>4191</v>
      </c>
    </row>
    <row r="1085" spans="1:7" ht="141.75">
      <c r="A1085" s="384">
        <v>48</v>
      </c>
      <c r="B1085" s="369" t="s">
        <v>820</v>
      </c>
      <c r="C1085" s="369" t="s">
        <v>848</v>
      </c>
      <c r="D1085" s="369"/>
      <c r="E1085" s="386" t="s">
        <v>818</v>
      </c>
      <c r="F1085" s="383">
        <v>60</v>
      </c>
      <c r="G1085" s="352" t="s">
        <v>4191</v>
      </c>
    </row>
    <row r="1086" spans="1:7" ht="126">
      <c r="A1086" s="384">
        <v>49</v>
      </c>
      <c r="B1086" s="369" t="s">
        <v>821</v>
      </c>
      <c r="C1086" s="369" t="s">
        <v>849</v>
      </c>
      <c r="D1086" s="369"/>
      <c r="E1086" s="386" t="s">
        <v>850</v>
      </c>
      <c r="F1086" s="383">
        <v>7</v>
      </c>
      <c r="G1086" s="352" t="s">
        <v>4191</v>
      </c>
    </row>
    <row r="1087" spans="1:7" ht="126">
      <c r="A1087" s="384">
        <v>50</v>
      </c>
      <c r="B1087" s="369" t="s">
        <v>822</v>
      </c>
      <c r="C1087" s="369" t="s">
        <v>851</v>
      </c>
      <c r="D1087" s="369"/>
      <c r="E1087" s="386" t="s">
        <v>850</v>
      </c>
      <c r="F1087" s="383">
        <v>15</v>
      </c>
      <c r="G1087" s="352" t="s">
        <v>4191</v>
      </c>
    </row>
    <row r="1088" spans="1:7" ht="141.75">
      <c r="A1088" s="384">
        <v>51</v>
      </c>
      <c r="B1088" s="369" t="s">
        <v>823</v>
      </c>
      <c r="C1088" s="369" t="s">
        <v>852</v>
      </c>
      <c r="D1088" s="369"/>
      <c r="E1088" s="369" t="s">
        <v>853</v>
      </c>
      <c r="F1088" s="383">
        <v>70</v>
      </c>
      <c r="G1088" s="352" t="s">
        <v>4191</v>
      </c>
    </row>
    <row r="1089" spans="1:7" ht="126">
      <c r="A1089" s="384">
        <v>52</v>
      </c>
      <c r="B1089" s="369" t="s">
        <v>824</v>
      </c>
      <c r="C1089" s="369" t="s">
        <v>4582</v>
      </c>
      <c r="D1089" s="531"/>
      <c r="E1089" s="386" t="s">
        <v>850</v>
      </c>
      <c r="F1089" s="383">
        <v>65</v>
      </c>
      <c r="G1089" s="352" t="s">
        <v>4191</v>
      </c>
    </row>
    <row r="1090" spans="1:7" ht="110.25">
      <c r="A1090" s="384">
        <v>53</v>
      </c>
      <c r="B1090" s="369" t="s">
        <v>825</v>
      </c>
      <c r="C1090" s="369" t="s">
        <v>4583</v>
      </c>
      <c r="D1090" s="531"/>
      <c r="E1090" s="386" t="s">
        <v>854</v>
      </c>
      <c r="F1090" s="383">
        <v>15000</v>
      </c>
      <c r="G1090" s="352" t="s">
        <v>4191</v>
      </c>
    </row>
    <row r="1091" spans="1:7" ht="141.75">
      <c r="A1091" s="384">
        <v>54</v>
      </c>
      <c r="B1091" s="369" t="s">
        <v>826</v>
      </c>
      <c r="C1091" s="369" t="s">
        <v>855</v>
      </c>
      <c r="D1091" s="369"/>
      <c r="E1091" s="369" t="s">
        <v>853</v>
      </c>
      <c r="F1091" s="383">
        <v>19</v>
      </c>
      <c r="G1091" s="352" t="s">
        <v>4191</v>
      </c>
    </row>
    <row r="1092" spans="1:7" ht="126">
      <c r="A1092" s="384">
        <v>55</v>
      </c>
      <c r="B1092" s="369" t="s">
        <v>827</v>
      </c>
      <c r="C1092" s="369" t="s">
        <v>856</v>
      </c>
      <c r="D1092" s="369"/>
      <c r="E1092" s="386" t="s">
        <v>850</v>
      </c>
      <c r="F1092" s="383">
        <v>18</v>
      </c>
      <c r="G1092" s="352" t="s">
        <v>4191</v>
      </c>
    </row>
    <row r="1093" spans="1:7" ht="141.75">
      <c r="A1093" s="384">
        <v>56</v>
      </c>
      <c r="B1093" s="369" t="s">
        <v>828</v>
      </c>
      <c r="C1093" s="369" t="s">
        <v>857</v>
      </c>
      <c r="D1093" s="369"/>
      <c r="E1093" s="386" t="s">
        <v>818</v>
      </c>
      <c r="F1093" s="383">
        <v>32</v>
      </c>
      <c r="G1093" s="352" t="s">
        <v>4191</v>
      </c>
    </row>
    <row r="1094" spans="1:7" ht="126">
      <c r="A1094" s="384">
        <v>57</v>
      </c>
      <c r="B1094" s="369" t="s">
        <v>829</v>
      </c>
      <c r="C1094" s="369" t="s">
        <v>858</v>
      </c>
      <c r="D1094" s="369"/>
      <c r="E1094" s="386" t="s">
        <v>850</v>
      </c>
      <c r="F1094" s="383">
        <v>33</v>
      </c>
      <c r="G1094" s="352" t="s">
        <v>4191</v>
      </c>
    </row>
    <row r="1095" spans="1:7" ht="126">
      <c r="A1095" s="384">
        <v>58</v>
      </c>
      <c r="B1095" s="369" t="s">
        <v>830</v>
      </c>
      <c r="C1095" s="369" t="s">
        <v>859</v>
      </c>
      <c r="D1095" s="369"/>
      <c r="E1095" s="386" t="s">
        <v>850</v>
      </c>
      <c r="F1095" s="383">
        <v>17</v>
      </c>
      <c r="G1095" s="352" t="s">
        <v>4191</v>
      </c>
    </row>
    <row r="1096" spans="1:7" ht="126">
      <c r="A1096" s="384">
        <v>59</v>
      </c>
      <c r="B1096" s="369" t="s">
        <v>831</v>
      </c>
      <c r="C1096" s="369" t="s">
        <v>4584</v>
      </c>
      <c r="D1096" s="531"/>
      <c r="E1096" s="369" t="s">
        <v>860</v>
      </c>
      <c r="F1096" s="383">
        <v>65</v>
      </c>
      <c r="G1096" s="352" t="s">
        <v>4191</v>
      </c>
    </row>
    <row r="1097" spans="1:7" ht="126">
      <c r="A1097" s="384">
        <v>60</v>
      </c>
      <c r="B1097" s="369" t="s">
        <v>832</v>
      </c>
      <c r="C1097" s="369" t="s">
        <v>861</v>
      </c>
      <c r="D1097" s="369"/>
      <c r="E1097" s="369" t="s">
        <v>862</v>
      </c>
      <c r="F1097" s="383">
        <v>75</v>
      </c>
      <c r="G1097" s="352" t="s">
        <v>4191</v>
      </c>
    </row>
    <row r="1098" spans="1:7" ht="157.5">
      <c r="A1098" s="384">
        <v>61</v>
      </c>
      <c r="B1098" s="369" t="s">
        <v>833</v>
      </c>
      <c r="C1098" s="369" t="s">
        <v>863</v>
      </c>
      <c r="D1098" s="369"/>
      <c r="E1098" s="369" t="s">
        <v>864</v>
      </c>
      <c r="F1098" s="383">
        <v>32</v>
      </c>
      <c r="G1098" s="352" t="s">
        <v>4191</v>
      </c>
    </row>
    <row r="1099" spans="1:7" ht="173.25">
      <c r="A1099" s="384">
        <v>62</v>
      </c>
      <c r="B1099" s="369" t="s">
        <v>834</v>
      </c>
      <c r="C1099" s="369" t="s">
        <v>4585</v>
      </c>
      <c r="D1099" s="531"/>
      <c r="E1099" s="386" t="s">
        <v>865</v>
      </c>
      <c r="F1099" s="383">
        <v>30</v>
      </c>
      <c r="G1099" s="352" t="s">
        <v>4191</v>
      </c>
    </row>
    <row r="1100" spans="1:7" ht="126">
      <c r="A1100" s="384">
        <v>63</v>
      </c>
      <c r="B1100" s="369" t="s">
        <v>835</v>
      </c>
      <c r="C1100" s="369" t="s">
        <v>4586</v>
      </c>
      <c r="D1100" s="531"/>
      <c r="E1100" s="386" t="s">
        <v>866</v>
      </c>
      <c r="F1100" s="391">
        <v>30</v>
      </c>
      <c r="G1100" s="352" t="s">
        <v>4191</v>
      </c>
    </row>
    <row r="1101" spans="1:7" ht="78.75">
      <c r="A1101" s="384">
        <v>64</v>
      </c>
      <c r="B1101" s="369" t="s">
        <v>836</v>
      </c>
      <c r="C1101" s="369" t="s">
        <v>867</v>
      </c>
      <c r="D1101" s="369"/>
      <c r="E1101" s="369" t="s">
        <v>868</v>
      </c>
      <c r="F1101" s="391">
        <v>12</v>
      </c>
      <c r="G1101" s="352" t="s">
        <v>4191</v>
      </c>
    </row>
    <row r="1102" spans="1:7" ht="63">
      <c r="A1102" s="384">
        <v>65</v>
      </c>
      <c r="B1102" s="369" t="s">
        <v>837</v>
      </c>
      <c r="C1102" s="369" t="s">
        <v>869</v>
      </c>
      <c r="D1102" s="369"/>
      <c r="E1102" s="369" t="s">
        <v>870</v>
      </c>
      <c r="F1102" s="383">
        <v>20</v>
      </c>
      <c r="G1102" s="352" t="s">
        <v>4191</v>
      </c>
    </row>
    <row r="1103" spans="1:7" ht="173.25">
      <c r="A1103" s="384">
        <v>66</v>
      </c>
      <c r="B1103" s="369" t="s">
        <v>838</v>
      </c>
      <c r="C1103" s="369" t="s">
        <v>4587</v>
      </c>
      <c r="D1103" s="534"/>
      <c r="E1103" s="386" t="s">
        <v>871</v>
      </c>
      <c r="F1103" s="383">
        <v>38</v>
      </c>
      <c r="G1103" s="352" t="s">
        <v>4191</v>
      </c>
    </row>
    <row r="1104" spans="1:7" ht="157.5">
      <c r="A1104" s="384">
        <v>67</v>
      </c>
      <c r="B1104" s="369" t="s">
        <v>839</v>
      </c>
      <c r="C1104" s="369" t="s">
        <v>872</v>
      </c>
      <c r="D1104" s="369"/>
      <c r="E1104" s="369" t="s">
        <v>873</v>
      </c>
      <c r="F1104" s="383">
        <v>25</v>
      </c>
      <c r="G1104" s="352" t="s">
        <v>4191</v>
      </c>
    </row>
    <row r="1105" spans="1:7" ht="63">
      <c r="A1105" s="384">
        <v>68</v>
      </c>
      <c r="B1105" s="369" t="s">
        <v>840</v>
      </c>
      <c r="C1105" s="369" t="s">
        <v>4588</v>
      </c>
      <c r="D1105" s="531"/>
      <c r="E1105" s="386" t="s">
        <v>871</v>
      </c>
      <c r="F1105" s="544">
        <v>2.5</v>
      </c>
      <c r="G1105" s="352" t="s">
        <v>4191</v>
      </c>
    </row>
    <row r="1106" spans="1:7" ht="236.25">
      <c r="A1106" s="384">
        <v>69</v>
      </c>
      <c r="B1106" s="369" t="s">
        <v>841</v>
      </c>
      <c r="C1106" s="369" t="s">
        <v>874</v>
      </c>
      <c r="D1106" s="369"/>
      <c r="E1106" s="386" t="s">
        <v>875</v>
      </c>
      <c r="F1106" s="383">
        <v>70</v>
      </c>
      <c r="G1106" s="352" t="s">
        <v>4191</v>
      </c>
    </row>
    <row r="1107" spans="1:7" ht="173.25">
      <c r="A1107" s="384">
        <v>70</v>
      </c>
      <c r="B1107" s="369" t="s">
        <v>842</v>
      </c>
      <c r="C1107" s="369" t="s">
        <v>876</v>
      </c>
      <c r="D1107" s="369"/>
      <c r="E1107" s="386" t="s">
        <v>877</v>
      </c>
      <c r="F1107" s="391">
        <v>21</v>
      </c>
      <c r="G1107" s="352" t="s">
        <v>4191</v>
      </c>
    </row>
    <row r="1108" spans="1:7" ht="110.25">
      <c r="A1108" s="384">
        <v>71</v>
      </c>
      <c r="B1108" s="369" t="s">
        <v>843</v>
      </c>
      <c r="C1108" s="369" t="s">
        <v>878</v>
      </c>
      <c r="D1108" s="369"/>
      <c r="E1108" s="386" t="s">
        <v>871</v>
      </c>
      <c r="F1108" s="530">
        <v>4.5</v>
      </c>
      <c r="G1108" s="352" t="s">
        <v>4191</v>
      </c>
    </row>
    <row r="1109" spans="1:7" ht="63">
      <c r="A1109" s="384">
        <v>72</v>
      </c>
      <c r="B1109" s="369" t="s">
        <v>844</v>
      </c>
      <c r="C1109" s="369" t="s">
        <v>4589</v>
      </c>
      <c r="D1109" s="531"/>
      <c r="E1109" s="386" t="s">
        <v>871</v>
      </c>
      <c r="F1109" s="391">
        <v>30</v>
      </c>
      <c r="G1109" s="352" t="s">
        <v>4191</v>
      </c>
    </row>
    <row r="1110" spans="1:7" ht="189">
      <c r="A1110" s="384">
        <v>73</v>
      </c>
      <c r="B1110" s="369" t="s">
        <v>845</v>
      </c>
      <c r="C1110" s="369" t="s">
        <v>879</v>
      </c>
      <c r="D1110" s="369"/>
      <c r="E1110" s="386" t="s">
        <v>880</v>
      </c>
      <c r="F1110" s="383">
        <v>25</v>
      </c>
      <c r="G1110" s="352" t="s">
        <v>4191</v>
      </c>
    </row>
    <row r="1111" spans="1:7" ht="63">
      <c r="A1111" s="384">
        <v>74</v>
      </c>
      <c r="B1111" s="369" t="s">
        <v>846</v>
      </c>
      <c r="C1111" s="369" t="s">
        <v>881</v>
      </c>
      <c r="D1111" s="369"/>
      <c r="E1111" s="386" t="s">
        <v>882</v>
      </c>
      <c r="F1111" s="391">
        <v>48</v>
      </c>
      <c r="G1111" s="352" t="s">
        <v>4191</v>
      </c>
    </row>
    <row r="1112" spans="1:7" ht="157.5">
      <c r="A1112" s="384">
        <v>75</v>
      </c>
      <c r="B1112" s="369" t="s">
        <v>847</v>
      </c>
      <c r="C1112" s="369" t="s">
        <v>883</v>
      </c>
      <c r="D1112" s="369"/>
      <c r="E1112" s="386" t="s">
        <v>871</v>
      </c>
      <c r="F1112" s="530">
        <v>5.5</v>
      </c>
      <c r="G1112" s="352" t="s">
        <v>4191</v>
      </c>
    </row>
    <row r="1113" spans="1:7" ht="189">
      <c r="A1113" s="384">
        <v>76</v>
      </c>
      <c r="B1113" s="369" t="s">
        <v>884</v>
      </c>
      <c r="C1113" s="369" t="s">
        <v>910</v>
      </c>
      <c r="D1113" s="369"/>
      <c r="E1113" s="369" t="s">
        <v>911</v>
      </c>
      <c r="F1113" s="391">
        <v>2</v>
      </c>
      <c r="G1113" s="352" t="s">
        <v>4191</v>
      </c>
    </row>
    <row r="1114" spans="1:7" ht="220.5">
      <c r="A1114" s="384">
        <v>77</v>
      </c>
      <c r="B1114" s="369" t="s">
        <v>885</v>
      </c>
      <c r="C1114" s="369" t="s">
        <v>912</v>
      </c>
      <c r="D1114" s="369"/>
      <c r="E1114" s="386" t="s">
        <v>913</v>
      </c>
      <c r="F1114" s="383">
        <v>46</v>
      </c>
      <c r="G1114" s="352" t="s">
        <v>4191</v>
      </c>
    </row>
    <row r="1115" spans="1:7" ht="173.25">
      <c r="A1115" s="384">
        <v>78</v>
      </c>
      <c r="B1115" s="369" t="s">
        <v>886</v>
      </c>
      <c r="C1115" s="369" t="s">
        <v>914</v>
      </c>
      <c r="D1115" s="369"/>
      <c r="E1115" s="386" t="s">
        <v>871</v>
      </c>
      <c r="F1115" s="383">
        <v>2</v>
      </c>
      <c r="G1115" s="352" t="s">
        <v>4191</v>
      </c>
    </row>
    <row r="1116" spans="1:7" ht="94.5">
      <c r="A1116" s="384">
        <v>79</v>
      </c>
      <c r="B1116" s="369" t="s">
        <v>887</v>
      </c>
      <c r="C1116" s="369" t="s">
        <v>915</v>
      </c>
      <c r="D1116" s="369"/>
      <c r="E1116" s="386" t="s">
        <v>916</v>
      </c>
      <c r="F1116" s="383">
        <v>44</v>
      </c>
      <c r="G1116" s="352" t="s">
        <v>4191</v>
      </c>
    </row>
    <row r="1117" spans="1:7" ht="94.5">
      <c r="A1117" s="384">
        <v>80</v>
      </c>
      <c r="B1117" s="369" t="s">
        <v>888</v>
      </c>
      <c r="C1117" s="369" t="s">
        <v>917</v>
      </c>
      <c r="D1117" s="369"/>
      <c r="E1117" s="386" t="s">
        <v>871</v>
      </c>
      <c r="F1117" s="530">
        <v>6.5</v>
      </c>
      <c r="G1117" s="352" t="s">
        <v>4191</v>
      </c>
    </row>
    <row r="1118" spans="1:7" ht="189">
      <c r="A1118" s="384">
        <v>81</v>
      </c>
      <c r="B1118" s="369" t="s">
        <v>889</v>
      </c>
      <c r="C1118" s="369" t="s">
        <v>918</v>
      </c>
      <c r="D1118" s="369"/>
      <c r="E1118" s="386" t="s">
        <v>919</v>
      </c>
      <c r="F1118" s="391">
        <v>38</v>
      </c>
      <c r="G1118" s="352" t="s">
        <v>4191</v>
      </c>
    </row>
    <row r="1119" spans="1:7" ht="126">
      <c r="A1119" s="384">
        <v>82</v>
      </c>
      <c r="B1119" s="369" t="s">
        <v>890</v>
      </c>
      <c r="C1119" s="369" t="s">
        <v>920</v>
      </c>
      <c r="D1119" s="369"/>
      <c r="E1119" s="386" t="s">
        <v>921</v>
      </c>
      <c r="F1119" s="530">
        <v>1.5</v>
      </c>
      <c r="G1119" s="352" t="s">
        <v>4191</v>
      </c>
    </row>
    <row r="1120" spans="1:7" ht="189">
      <c r="A1120" s="384">
        <v>83</v>
      </c>
      <c r="B1120" s="369" t="s">
        <v>891</v>
      </c>
      <c r="C1120" s="369" t="s">
        <v>922</v>
      </c>
      <c r="D1120" s="369"/>
      <c r="E1120" s="386" t="s">
        <v>923</v>
      </c>
      <c r="F1120" s="391">
        <v>20</v>
      </c>
      <c r="G1120" s="352" t="s">
        <v>4191</v>
      </c>
    </row>
    <row r="1121" spans="1:7" ht="110.25">
      <c r="A1121" s="384">
        <v>84</v>
      </c>
      <c r="B1121" s="369" t="s">
        <v>892</v>
      </c>
      <c r="C1121" s="369" t="s">
        <v>4590</v>
      </c>
      <c r="D1121" s="531"/>
      <c r="E1121" s="386" t="s">
        <v>924</v>
      </c>
      <c r="F1121" s="530">
        <v>17.5</v>
      </c>
      <c r="G1121" s="352" t="s">
        <v>4191</v>
      </c>
    </row>
    <row r="1122" spans="1:7" ht="126">
      <c r="A1122" s="384">
        <v>85</v>
      </c>
      <c r="B1122" s="369" t="s">
        <v>893</v>
      </c>
      <c r="C1122" s="369" t="s">
        <v>4591</v>
      </c>
      <c r="D1122" s="531"/>
      <c r="E1122" s="386" t="s">
        <v>924</v>
      </c>
      <c r="F1122" s="391">
        <v>85</v>
      </c>
      <c r="G1122" s="352" t="s">
        <v>4191</v>
      </c>
    </row>
    <row r="1123" spans="1:7" ht="110.25">
      <c r="A1123" s="384">
        <v>86</v>
      </c>
      <c r="B1123" s="369" t="s">
        <v>894</v>
      </c>
      <c r="C1123" s="369" t="s">
        <v>4592</v>
      </c>
      <c r="D1123" s="531"/>
      <c r="E1123" s="386" t="s">
        <v>924</v>
      </c>
      <c r="F1123" s="391">
        <v>20</v>
      </c>
      <c r="G1123" s="352" t="s">
        <v>4191</v>
      </c>
    </row>
    <row r="1124" spans="1:7" ht="141.75">
      <c r="A1124" s="384">
        <v>87</v>
      </c>
      <c r="B1124" s="369" t="s">
        <v>895</v>
      </c>
      <c r="C1124" s="369" t="s">
        <v>4593</v>
      </c>
      <c r="D1124" s="531"/>
      <c r="E1124" s="386" t="s">
        <v>925</v>
      </c>
      <c r="F1124" s="530">
        <v>3.2</v>
      </c>
      <c r="G1124" s="352" t="s">
        <v>4191</v>
      </c>
    </row>
    <row r="1125" spans="1:7" ht="110.25">
      <c r="A1125" s="384">
        <v>88</v>
      </c>
      <c r="B1125" s="369" t="s">
        <v>896</v>
      </c>
      <c r="C1125" s="369" t="s">
        <v>4594</v>
      </c>
      <c r="D1125" s="531"/>
      <c r="E1125" s="386" t="s">
        <v>926</v>
      </c>
      <c r="F1125" s="391">
        <v>12</v>
      </c>
      <c r="G1125" s="352" t="s">
        <v>4191</v>
      </c>
    </row>
    <row r="1126" spans="1:7" ht="157.5">
      <c r="A1126" s="384">
        <v>89</v>
      </c>
      <c r="B1126" s="369" t="s">
        <v>897</v>
      </c>
      <c r="C1126" s="369" t="s">
        <v>4595</v>
      </c>
      <c r="D1126" s="531"/>
      <c r="E1126" s="386" t="s">
        <v>927</v>
      </c>
      <c r="F1126" s="391">
        <v>70</v>
      </c>
      <c r="G1126" s="352" t="s">
        <v>4191</v>
      </c>
    </row>
    <row r="1127" spans="1:7" ht="267.75">
      <c r="A1127" s="384">
        <v>90</v>
      </c>
      <c r="B1127" s="369" t="s">
        <v>898</v>
      </c>
      <c r="C1127" s="369" t="s">
        <v>4596</v>
      </c>
      <c r="D1127" s="531"/>
      <c r="E1127" s="386" t="s">
        <v>928</v>
      </c>
      <c r="F1127" s="391">
        <v>225</v>
      </c>
      <c r="G1127" s="352" t="s">
        <v>4191</v>
      </c>
    </row>
    <row r="1128" spans="1:7" ht="141.75">
      <c r="A1128" s="384">
        <v>91</v>
      </c>
      <c r="B1128" s="369" t="s">
        <v>899</v>
      </c>
      <c r="C1128" s="369" t="s">
        <v>4597</v>
      </c>
      <c r="D1128" s="531"/>
      <c r="E1128" s="369" t="s">
        <v>929</v>
      </c>
      <c r="F1128" s="391">
        <v>7</v>
      </c>
      <c r="G1128" s="352" t="s">
        <v>4191</v>
      </c>
    </row>
    <row r="1129" spans="1:7" ht="94.5">
      <c r="A1129" s="384">
        <v>92</v>
      </c>
      <c r="B1129" s="369" t="s">
        <v>900</v>
      </c>
      <c r="C1129" s="369" t="s">
        <v>4598</v>
      </c>
      <c r="D1129" s="531"/>
      <c r="E1129" s="369" t="s">
        <v>930</v>
      </c>
      <c r="F1129" s="391">
        <v>36</v>
      </c>
      <c r="G1129" s="352" t="s">
        <v>4191</v>
      </c>
    </row>
    <row r="1130" spans="1:7" ht="47.25">
      <c r="A1130" s="384">
        <v>93</v>
      </c>
      <c r="B1130" s="369" t="s">
        <v>901</v>
      </c>
      <c r="C1130" s="369" t="s">
        <v>4599</v>
      </c>
      <c r="D1130" s="531"/>
      <c r="E1130" s="369" t="s">
        <v>931</v>
      </c>
      <c r="F1130" s="391">
        <v>25</v>
      </c>
      <c r="G1130" s="352" t="s">
        <v>4191</v>
      </c>
    </row>
    <row r="1131" spans="1:7" ht="94.5">
      <c r="A1131" s="384">
        <v>94</v>
      </c>
      <c r="B1131" s="369" t="s">
        <v>902</v>
      </c>
      <c r="C1131" s="369" t="s">
        <v>4600</v>
      </c>
      <c r="D1131" s="531"/>
      <c r="E1131" s="369" t="s">
        <v>931</v>
      </c>
      <c r="F1131" s="391">
        <v>20</v>
      </c>
      <c r="G1131" s="352" t="s">
        <v>4191</v>
      </c>
    </row>
    <row r="1132" spans="1:7" ht="173.25">
      <c r="A1132" s="384">
        <v>95</v>
      </c>
      <c r="B1132" s="369" t="s">
        <v>903</v>
      </c>
      <c r="C1132" s="369" t="s">
        <v>932</v>
      </c>
      <c r="D1132" s="386"/>
      <c r="E1132" s="386" t="s">
        <v>933</v>
      </c>
      <c r="F1132" s="391">
        <v>5</v>
      </c>
      <c r="G1132" s="352" t="s">
        <v>4191</v>
      </c>
    </row>
    <row r="1133" spans="1:7" ht="330.75">
      <c r="A1133" s="384">
        <v>96</v>
      </c>
      <c r="B1133" s="593" t="s">
        <v>904</v>
      </c>
      <c r="C1133" s="593" t="s">
        <v>934</v>
      </c>
      <c r="D1133" s="369"/>
      <c r="E1133" s="386" t="s">
        <v>935</v>
      </c>
      <c r="F1133" s="383">
        <v>250</v>
      </c>
      <c r="G1133" s="352" t="s">
        <v>4191</v>
      </c>
    </row>
    <row r="1134" spans="1:7" ht="204.75">
      <c r="A1134" s="384">
        <v>97</v>
      </c>
      <c r="B1134" s="369" t="s">
        <v>905</v>
      </c>
      <c r="C1134" s="369" t="s">
        <v>936</v>
      </c>
      <c r="D1134" s="386"/>
      <c r="E1134" s="386" t="s">
        <v>935</v>
      </c>
      <c r="F1134" s="383">
        <v>100</v>
      </c>
      <c r="G1134" s="352" t="s">
        <v>4191</v>
      </c>
    </row>
    <row r="1135" spans="1:7" ht="220.5">
      <c r="A1135" s="384">
        <v>98</v>
      </c>
      <c r="B1135" s="593" t="s">
        <v>906</v>
      </c>
      <c r="C1135" s="593" t="s">
        <v>937</v>
      </c>
      <c r="D1135" s="554"/>
      <c r="E1135" s="386" t="s">
        <v>935</v>
      </c>
      <c r="F1135" s="383">
        <v>150</v>
      </c>
      <c r="G1135" s="352" t="s">
        <v>4191</v>
      </c>
    </row>
    <row r="1136" spans="1:7" ht="173.25">
      <c r="A1136" s="384">
        <v>99</v>
      </c>
      <c r="B1136" s="593" t="s">
        <v>907</v>
      </c>
      <c r="C1136" s="593" t="s">
        <v>938</v>
      </c>
      <c r="D1136" s="369"/>
      <c r="E1136" s="386" t="s">
        <v>939</v>
      </c>
      <c r="F1136" s="383">
        <v>70</v>
      </c>
      <c r="G1136" s="352" t="s">
        <v>4191</v>
      </c>
    </row>
    <row r="1137" spans="1:7" ht="189">
      <c r="A1137" s="384">
        <v>100</v>
      </c>
      <c r="B1137" s="593" t="s">
        <v>908</v>
      </c>
      <c r="C1137" s="593" t="s">
        <v>940</v>
      </c>
      <c r="D1137" s="554"/>
      <c r="E1137" s="386" t="s">
        <v>941</v>
      </c>
      <c r="F1137" s="383">
        <v>150</v>
      </c>
      <c r="G1137" s="352" t="s">
        <v>4191</v>
      </c>
    </row>
    <row r="1138" spans="1:7" ht="409.5">
      <c r="A1138" s="397">
        <v>101</v>
      </c>
      <c r="B1138" s="594" t="s">
        <v>909</v>
      </c>
      <c r="C1138" s="594" t="s">
        <v>4601</v>
      </c>
      <c r="D1138" s="398"/>
      <c r="E1138" s="450" t="s">
        <v>941</v>
      </c>
      <c r="F1138" s="451">
        <v>125</v>
      </c>
      <c r="G1138" s="352" t="s">
        <v>4191</v>
      </c>
    </row>
    <row r="1139" spans="1:7" ht="189">
      <c r="A1139" s="384">
        <v>102</v>
      </c>
      <c r="B1139" s="593" t="s">
        <v>942</v>
      </c>
      <c r="C1139" s="593" t="s">
        <v>956</v>
      </c>
      <c r="D1139" s="369"/>
      <c r="E1139" s="386" t="s">
        <v>957</v>
      </c>
      <c r="F1139" s="383">
        <v>28000</v>
      </c>
      <c r="G1139" s="352" t="s">
        <v>4191</v>
      </c>
    </row>
    <row r="1140" spans="1:7" ht="409.5">
      <c r="A1140" s="397">
        <v>103</v>
      </c>
      <c r="B1140" s="594" t="s">
        <v>943</v>
      </c>
      <c r="C1140" s="594" t="s">
        <v>4602</v>
      </c>
      <c r="D1140" s="398"/>
      <c r="E1140" s="450" t="s">
        <v>957</v>
      </c>
      <c r="F1140" s="451">
        <v>9</v>
      </c>
      <c r="G1140" s="352" t="s">
        <v>4191</v>
      </c>
    </row>
    <row r="1141" spans="1:7" ht="189">
      <c r="A1141" s="384">
        <v>104</v>
      </c>
      <c r="B1141" s="593" t="s">
        <v>944</v>
      </c>
      <c r="C1141" s="593" t="s">
        <v>4603</v>
      </c>
      <c r="D1141" s="386"/>
      <c r="E1141" s="386" t="s">
        <v>957</v>
      </c>
      <c r="F1141" s="383">
        <v>40</v>
      </c>
      <c r="G1141" s="352" t="s">
        <v>4191</v>
      </c>
    </row>
    <row r="1142" spans="1:7" ht="346.5">
      <c r="A1142" s="397">
        <v>105</v>
      </c>
      <c r="B1142" s="594" t="s">
        <v>945</v>
      </c>
      <c r="C1142" s="594" t="s">
        <v>4604</v>
      </c>
      <c r="D1142" s="450"/>
      <c r="E1142" s="450" t="s">
        <v>957</v>
      </c>
      <c r="F1142" s="451">
        <v>20</v>
      </c>
      <c r="G1142" s="352" t="s">
        <v>4191</v>
      </c>
    </row>
    <row r="1143" spans="1:7" ht="157.5">
      <c r="A1143" s="384">
        <v>106</v>
      </c>
      <c r="B1143" s="593" t="s">
        <v>946</v>
      </c>
      <c r="C1143" s="593" t="s">
        <v>958</v>
      </c>
      <c r="D1143" s="386"/>
      <c r="E1143" s="386" t="s">
        <v>957</v>
      </c>
      <c r="F1143" s="383">
        <v>20</v>
      </c>
      <c r="G1143" s="352" t="s">
        <v>4191</v>
      </c>
    </row>
    <row r="1144" spans="1:7" ht="157.5">
      <c r="A1144" s="384">
        <v>107</v>
      </c>
      <c r="B1144" s="593" t="s">
        <v>947</v>
      </c>
      <c r="C1144" s="593" t="s">
        <v>959</v>
      </c>
      <c r="D1144" s="386"/>
      <c r="E1144" s="386" t="s">
        <v>957</v>
      </c>
      <c r="F1144" s="383">
        <v>15</v>
      </c>
      <c r="G1144" s="352" t="s">
        <v>4191</v>
      </c>
    </row>
    <row r="1145" spans="1:7" ht="409.5">
      <c r="A1145" s="397">
        <v>108</v>
      </c>
      <c r="B1145" s="594" t="s">
        <v>948</v>
      </c>
      <c r="C1145" s="594" t="s">
        <v>4605</v>
      </c>
      <c r="D1145" s="595"/>
      <c r="E1145" s="450" t="s">
        <v>960</v>
      </c>
      <c r="F1145" s="451">
        <v>50</v>
      </c>
      <c r="G1145" s="352" t="s">
        <v>4191</v>
      </c>
    </row>
    <row r="1146" spans="1:7" ht="236.25">
      <c r="A1146" s="384">
        <v>109</v>
      </c>
      <c r="B1146" s="369" t="s">
        <v>949</v>
      </c>
      <c r="C1146" s="369" t="s">
        <v>4606</v>
      </c>
      <c r="D1146" s="386"/>
      <c r="E1146" s="386" t="s">
        <v>957</v>
      </c>
      <c r="F1146" s="383">
        <v>10</v>
      </c>
      <c r="G1146" s="352" t="s">
        <v>4191</v>
      </c>
    </row>
    <row r="1147" spans="1:7" ht="220.5">
      <c r="A1147" s="384">
        <v>110</v>
      </c>
      <c r="B1147" s="369" t="s">
        <v>950</v>
      </c>
      <c r="C1147" s="369" t="s">
        <v>4607</v>
      </c>
      <c r="D1147" s="386"/>
      <c r="E1147" s="386" t="s">
        <v>957</v>
      </c>
      <c r="F1147" s="383">
        <v>6</v>
      </c>
      <c r="G1147" s="352" t="s">
        <v>4191</v>
      </c>
    </row>
    <row r="1148" spans="1:7" ht="157.5">
      <c r="A1148" s="384">
        <v>111</v>
      </c>
      <c r="B1148" s="369" t="s">
        <v>951</v>
      </c>
      <c r="C1148" s="369" t="s">
        <v>4608</v>
      </c>
      <c r="D1148" s="386"/>
      <c r="E1148" s="386" t="s">
        <v>961</v>
      </c>
      <c r="F1148" s="383">
        <v>7</v>
      </c>
      <c r="G1148" s="352" t="s">
        <v>4191</v>
      </c>
    </row>
    <row r="1149" spans="1:7" ht="126">
      <c r="A1149" s="384">
        <v>112</v>
      </c>
      <c r="B1149" s="593" t="s">
        <v>952</v>
      </c>
      <c r="C1149" s="593" t="s">
        <v>962</v>
      </c>
      <c r="D1149" s="386"/>
      <c r="E1149" s="386" t="s">
        <v>963</v>
      </c>
      <c r="F1149" s="383">
        <v>10</v>
      </c>
      <c r="G1149" s="352" t="s">
        <v>4191</v>
      </c>
    </row>
    <row r="1150" spans="1:7" ht="110.25">
      <c r="A1150" s="384">
        <v>113</v>
      </c>
      <c r="B1150" s="593" t="s">
        <v>953</v>
      </c>
      <c r="C1150" s="593" t="s">
        <v>964</v>
      </c>
      <c r="D1150" s="369"/>
      <c r="E1150" s="386" t="s">
        <v>941</v>
      </c>
      <c r="F1150" s="383">
        <v>150</v>
      </c>
      <c r="G1150" s="352" t="s">
        <v>4191</v>
      </c>
    </row>
    <row r="1151" spans="1:7" ht="157.5">
      <c r="A1151" s="384">
        <v>114</v>
      </c>
      <c r="B1151" s="593" t="s">
        <v>954</v>
      </c>
      <c r="C1151" s="593" t="s">
        <v>4609</v>
      </c>
      <c r="D1151" s="386"/>
      <c r="E1151" s="386" t="s">
        <v>965</v>
      </c>
      <c r="F1151" s="383">
        <v>50</v>
      </c>
      <c r="G1151" s="352" t="s">
        <v>4191</v>
      </c>
    </row>
    <row r="1152" spans="1:7" ht="409.5">
      <c r="A1152" s="397">
        <v>115</v>
      </c>
      <c r="B1152" s="594" t="s">
        <v>955</v>
      </c>
      <c r="C1152" s="594" t="s">
        <v>4610</v>
      </c>
      <c r="D1152" s="595"/>
      <c r="E1152" s="450" t="s">
        <v>966</v>
      </c>
      <c r="F1152" s="451">
        <v>20</v>
      </c>
      <c r="G1152" s="352" t="s">
        <v>4191</v>
      </c>
    </row>
    <row r="1153" spans="1:7" ht="409.5">
      <c r="A1153" s="384">
        <v>116</v>
      </c>
      <c r="B1153" s="593" t="s">
        <v>967</v>
      </c>
      <c r="C1153" s="593" t="s">
        <v>4611</v>
      </c>
      <c r="D1153" s="531"/>
      <c r="E1153" s="386" t="s">
        <v>968</v>
      </c>
      <c r="F1153" s="544">
        <v>8.5</v>
      </c>
      <c r="G1153" s="352" t="s">
        <v>4191</v>
      </c>
    </row>
    <row r="1154" spans="1:7" ht="126">
      <c r="A1154" s="384">
        <v>117</v>
      </c>
      <c r="B1154" s="593" t="s">
        <v>969</v>
      </c>
      <c r="C1154" s="593" t="s">
        <v>974</v>
      </c>
      <c r="D1154" s="386"/>
      <c r="E1154" s="386" t="s">
        <v>975</v>
      </c>
      <c r="F1154" s="383">
        <v>45</v>
      </c>
      <c r="G1154" s="352" t="s">
        <v>4191</v>
      </c>
    </row>
    <row r="1155" spans="1:7" ht="141.75">
      <c r="A1155" s="384">
        <v>118</v>
      </c>
      <c r="B1155" s="593" t="s">
        <v>970</v>
      </c>
      <c r="C1155" s="593" t="s">
        <v>4612</v>
      </c>
      <c r="D1155" s="386"/>
      <c r="E1155" s="386" t="s">
        <v>975</v>
      </c>
      <c r="F1155" s="383">
        <v>70</v>
      </c>
      <c r="G1155" s="352" t="s">
        <v>4191</v>
      </c>
    </row>
    <row r="1156" spans="1:7" ht="141.75">
      <c r="A1156" s="384">
        <v>119</v>
      </c>
      <c r="B1156" s="593" t="s">
        <v>971</v>
      </c>
      <c r="C1156" s="593" t="s">
        <v>4613</v>
      </c>
      <c r="D1156" s="386"/>
      <c r="E1156" s="386" t="s">
        <v>975</v>
      </c>
      <c r="F1156" s="383">
        <v>70</v>
      </c>
      <c r="G1156" s="352" t="s">
        <v>4191</v>
      </c>
    </row>
    <row r="1157" spans="1:7" ht="157.5">
      <c r="A1157" s="384">
        <v>120</v>
      </c>
      <c r="B1157" s="593" t="s">
        <v>972</v>
      </c>
      <c r="C1157" s="593" t="s">
        <v>4614</v>
      </c>
      <c r="D1157" s="386"/>
      <c r="E1157" s="386" t="s">
        <v>976</v>
      </c>
      <c r="F1157" s="383">
        <v>3</v>
      </c>
      <c r="G1157" s="352" t="s">
        <v>4191</v>
      </c>
    </row>
    <row r="1158" spans="1:7" ht="409.5">
      <c r="A1158" s="384">
        <v>121</v>
      </c>
      <c r="B1158" s="593" t="s">
        <v>973</v>
      </c>
      <c r="C1158" s="593" t="s">
        <v>4615</v>
      </c>
      <c r="D1158" s="531"/>
      <c r="E1158" s="386" t="s">
        <v>977</v>
      </c>
      <c r="F1158" s="383">
        <v>10</v>
      </c>
      <c r="G1158" s="352" t="s">
        <v>4191</v>
      </c>
    </row>
    <row r="1159" spans="1:7" ht="330.75">
      <c r="A1159" s="384">
        <v>122</v>
      </c>
      <c r="B1159" s="593" t="s">
        <v>978</v>
      </c>
      <c r="C1159" s="593" t="s">
        <v>994</v>
      </c>
      <c r="D1159" s="369"/>
      <c r="E1159" s="386" t="s">
        <v>995</v>
      </c>
      <c r="F1159" s="391">
        <v>3</v>
      </c>
      <c r="G1159" s="352" t="s">
        <v>4191</v>
      </c>
    </row>
    <row r="1160" spans="1:7" ht="236.25">
      <c r="A1160" s="384">
        <v>123</v>
      </c>
      <c r="B1160" s="593" t="s">
        <v>979</v>
      </c>
      <c r="C1160" s="593" t="s">
        <v>996</v>
      </c>
      <c r="D1160" s="386"/>
      <c r="E1160" s="386" t="s">
        <v>975</v>
      </c>
      <c r="F1160" s="383">
        <v>60</v>
      </c>
      <c r="G1160" s="352" t="s">
        <v>4191</v>
      </c>
    </row>
    <row r="1161" spans="1:7" ht="173.25">
      <c r="A1161" s="384">
        <v>124</v>
      </c>
      <c r="B1161" s="593" t="s">
        <v>980</v>
      </c>
      <c r="C1161" s="593" t="s">
        <v>997</v>
      </c>
      <c r="D1161" s="386"/>
      <c r="E1161" s="386" t="s">
        <v>975</v>
      </c>
      <c r="F1161" s="383">
        <v>80</v>
      </c>
      <c r="G1161" s="352" t="s">
        <v>4191</v>
      </c>
    </row>
    <row r="1162" spans="1:7" ht="173.25">
      <c r="A1162" s="384">
        <v>125</v>
      </c>
      <c r="B1162" s="593" t="s">
        <v>981</v>
      </c>
      <c r="C1162" s="593" t="s">
        <v>998</v>
      </c>
      <c r="D1162" s="386"/>
      <c r="E1162" s="386" t="s">
        <v>975</v>
      </c>
      <c r="F1162" s="383">
        <v>25</v>
      </c>
      <c r="G1162" s="352" t="s">
        <v>4191</v>
      </c>
    </row>
    <row r="1163" spans="1:7" ht="141.75">
      <c r="A1163" s="384">
        <v>126</v>
      </c>
      <c r="B1163" s="593" t="s">
        <v>982</v>
      </c>
      <c r="C1163" s="593" t="s">
        <v>4616</v>
      </c>
      <c r="D1163" s="592"/>
      <c r="E1163" s="386" t="s">
        <v>999</v>
      </c>
      <c r="F1163" s="383">
        <v>20</v>
      </c>
      <c r="G1163" s="352" t="s">
        <v>4191</v>
      </c>
    </row>
    <row r="1164" spans="1:7" ht="409.5">
      <c r="A1164" s="384">
        <v>127</v>
      </c>
      <c r="B1164" s="593" t="s">
        <v>983</v>
      </c>
      <c r="C1164" s="593" t="s">
        <v>4617</v>
      </c>
      <c r="D1164" s="531"/>
      <c r="E1164" s="386" t="s">
        <v>1000</v>
      </c>
      <c r="F1164" s="544">
        <v>1.5</v>
      </c>
      <c r="G1164" s="352" t="s">
        <v>4191</v>
      </c>
    </row>
    <row r="1165" spans="1:7" ht="78.75">
      <c r="A1165" s="384">
        <v>128</v>
      </c>
      <c r="B1165" s="593" t="s">
        <v>984</v>
      </c>
      <c r="C1165" s="593" t="s">
        <v>1001</v>
      </c>
      <c r="D1165" s="369"/>
      <c r="E1165" s="386" t="s">
        <v>1002</v>
      </c>
      <c r="F1165" s="383">
        <v>8</v>
      </c>
      <c r="G1165" s="352" t="s">
        <v>4191</v>
      </c>
    </row>
    <row r="1166" spans="1:7" ht="236.25">
      <c r="A1166" s="384">
        <v>129</v>
      </c>
      <c r="B1166" s="593" t="s">
        <v>985</v>
      </c>
      <c r="C1166" s="593" t="s">
        <v>1003</v>
      </c>
      <c r="D1166" s="369"/>
      <c r="E1166" s="386" t="s">
        <v>975</v>
      </c>
      <c r="F1166" s="391">
        <v>70</v>
      </c>
      <c r="G1166" s="352" t="s">
        <v>4191</v>
      </c>
    </row>
    <row r="1167" spans="1:7" ht="126">
      <c r="A1167" s="384">
        <v>130</v>
      </c>
      <c r="B1167" s="593" t="s">
        <v>986</v>
      </c>
      <c r="C1167" s="593" t="s">
        <v>1004</v>
      </c>
      <c r="D1167" s="386"/>
      <c r="E1167" s="386" t="s">
        <v>975</v>
      </c>
      <c r="F1167" s="391">
        <v>45</v>
      </c>
      <c r="G1167" s="352" t="s">
        <v>4191</v>
      </c>
    </row>
    <row r="1168" spans="1:7" ht="141.75">
      <c r="A1168" s="384">
        <v>131</v>
      </c>
      <c r="B1168" s="593" t="s">
        <v>987</v>
      </c>
      <c r="C1168" s="593" t="s">
        <v>1005</v>
      </c>
      <c r="D1168" s="369"/>
      <c r="E1168" s="386" t="s">
        <v>1006</v>
      </c>
      <c r="F1168" s="383">
        <v>16</v>
      </c>
      <c r="G1168" s="352" t="s">
        <v>4191</v>
      </c>
    </row>
    <row r="1169" spans="1:7" ht="126">
      <c r="A1169" s="384">
        <v>132</v>
      </c>
      <c r="B1169" s="593" t="s">
        <v>988</v>
      </c>
      <c r="C1169" s="593" t="s">
        <v>1007</v>
      </c>
      <c r="D1169" s="369"/>
      <c r="E1169" s="386" t="s">
        <v>975</v>
      </c>
      <c r="F1169" s="391">
        <v>90</v>
      </c>
      <c r="G1169" s="352" t="s">
        <v>4191</v>
      </c>
    </row>
    <row r="1170" spans="1:7" ht="110.25">
      <c r="A1170" s="384">
        <v>133</v>
      </c>
      <c r="B1170" s="593" t="s">
        <v>989</v>
      </c>
      <c r="C1170" s="593" t="s">
        <v>1008</v>
      </c>
      <c r="D1170" s="386"/>
      <c r="E1170" s="386" t="s">
        <v>975</v>
      </c>
      <c r="F1170" s="391">
        <v>45</v>
      </c>
      <c r="G1170" s="352" t="s">
        <v>4191</v>
      </c>
    </row>
    <row r="1171" spans="1:7" ht="252">
      <c r="A1171" s="384">
        <v>134</v>
      </c>
      <c r="B1171" s="593" t="s">
        <v>990</v>
      </c>
      <c r="C1171" s="593" t="s">
        <v>1009</v>
      </c>
      <c r="D1171" s="369"/>
      <c r="E1171" s="386" t="s">
        <v>1010</v>
      </c>
      <c r="F1171" s="383">
        <v>2</v>
      </c>
      <c r="G1171" s="352" t="s">
        <v>4191</v>
      </c>
    </row>
    <row r="1172" spans="1:7" ht="299.25">
      <c r="A1172" s="384">
        <v>135</v>
      </c>
      <c r="B1172" s="593" t="s">
        <v>991</v>
      </c>
      <c r="C1172" s="593" t="s">
        <v>1011</v>
      </c>
      <c r="D1172" s="369"/>
      <c r="E1172" s="386" t="s">
        <v>1012</v>
      </c>
      <c r="F1172" s="383">
        <v>20</v>
      </c>
      <c r="G1172" s="352" t="s">
        <v>4191</v>
      </c>
    </row>
    <row r="1173" spans="1:7" ht="78.75">
      <c r="A1173" s="384">
        <v>136</v>
      </c>
      <c r="B1173" s="593" t="s">
        <v>992</v>
      </c>
      <c r="C1173" s="593" t="s">
        <v>4618</v>
      </c>
      <c r="D1173" s="531"/>
      <c r="E1173" s="386" t="s">
        <v>1013</v>
      </c>
      <c r="F1173" s="544">
        <v>1.5</v>
      </c>
      <c r="G1173" s="352" t="s">
        <v>4191</v>
      </c>
    </row>
    <row r="1174" spans="1:7" ht="409.5">
      <c r="A1174" s="384">
        <v>137</v>
      </c>
      <c r="B1174" s="593" t="s">
        <v>993</v>
      </c>
      <c r="C1174" s="593" t="s">
        <v>4619</v>
      </c>
      <c r="D1174" s="531"/>
      <c r="E1174" s="386" t="s">
        <v>1014</v>
      </c>
      <c r="F1174" s="383">
        <v>10</v>
      </c>
      <c r="G1174" s="352" t="s">
        <v>4191</v>
      </c>
    </row>
    <row r="1175" spans="1:7" ht="189">
      <c r="A1175" s="384">
        <v>138</v>
      </c>
      <c r="B1175" s="593" t="s">
        <v>1015</v>
      </c>
      <c r="C1175" s="593" t="s">
        <v>4620</v>
      </c>
      <c r="D1175" s="531"/>
      <c r="E1175" s="386" t="s">
        <v>1021</v>
      </c>
      <c r="F1175" s="383">
        <v>60</v>
      </c>
      <c r="G1175" s="352" t="s">
        <v>4191</v>
      </c>
    </row>
    <row r="1176" spans="1:7" ht="409.5">
      <c r="A1176" s="384">
        <v>139</v>
      </c>
      <c r="B1176" s="593" t="s">
        <v>1016</v>
      </c>
      <c r="C1176" s="593" t="s">
        <v>4621</v>
      </c>
      <c r="D1176" s="596"/>
      <c r="E1176" s="386" t="s">
        <v>1021</v>
      </c>
      <c r="F1176" s="383">
        <v>4</v>
      </c>
      <c r="G1176" s="352" t="s">
        <v>4191</v>
      </c>
    </row>
    <row r="1177" spans="1:7" ht="409.5">
      <c r="A1177" s="384">
        <v>140</v>
      </c>
      <c r="B1177" s="593" t="s">
        <v>1017</v>
      </c>
      <c r="C1177" s="593" t="s">
        <v>4622</v>
      </c>
      <c r="D1177" s="369"/>
      <c r="E1177" s="369" t="s">
        <v>1022</v>
      </c>
      <c r="F1177" s="544">
        <v>3.5</v>
      </c>
      <c r="G1177" s="352" t="s">
        <v>4191</v>
      </c>
    </row>
    <row r="1178" spans="1:7" ht="141.75">
      <c r="A1178" s="384">
        <v>141</v>
      </c>
      <c r="B1178" s="593" t="s">
        <v>1018</v>
      </c>
      <c r="C1178" s="593" t="s">
        <v>4623</v>
      </c>
      <c r="D1178" s="531"/>
      <c r="E1178" s="386" t="s">
        <v>1023</v>
      </c>
      <c r="F1178" s="383">
        <v>2</v>
      </c>
      <c r="G1178" s="352" t="s">
        <v>4191</v>
      </c>
    </row>
    <row r="1179" spans="1:7" ht="220.5">
      <c r="A1179" s="384">
        <v>142</v>
      </c>
      <c r="B1179" s="593" t="s">
        <v>1019</v>
      </c>
      <c r="C1179" s="593" t="s">
        <v>1024</v>
      </c>
      <c r="D1179" s="369"/>
      <c r="E1179" s="369" t="s">
        <v>1025</v>
      </c>
      <c r="F1179" s="544">
        <v>5.5</v>
      </c>
      <c r="G1179" s="352" t="s">
        <v>4191</v>
      </c>
    </row>
    <row r="1180" spans="1:7" ht="409.5">
      <c r="A1180" s="384">
        <v>143</v>
      </c>
      <c r="B1180" s="593" t="s">
        <v>1020</v>
      </c>
      <c r="C1180" s="593" t="s">
        <v>4624</v>
      </c>
      <c r="D1180" s="531"/>
      <c r="E1180" s="386" t="s">
        <v>1021</v>
      </c>
      <c r="F1180" s="383">
        <v>8</v>
      </c>
      <c r="G1180" s="352" t="s">
        <v>4191</v>
      </c>
    </row>
    <row r="1181" spans="1:7" ht="236.25">
      <c r="A1181" s="384">
        <v>144</v>
      </c>
      <c r="B1181" s="593" t="s">
        <v>1026</v>
      </c>
      <c r="C1181" s="593" t="s">
        <v>4625</v>
      </c>
      <c r="D1181" s="531"/>
      <c r="E1181" s="386" t="s">
        <v>1028</v>
      </c>
      <c r="F1181" s="383">
        <v>7</v>
      </c>
      <c r="G1181" s="352" t="s">
        <v>4191</v>
      </c>
    </row>
    <row r="1182" spans="1:7" ht="409.5">
      <c r="A1182" s="384">
        <v>145</v>
      </c>
      <c r="B1182" s="593" t="s">
        <v>1027</v>
      </c>
      <c r="C1182" s="593" t="s">
        <v>4626</v>
      </c>
      <c r="D1182" s="531"/>
      <c r="E1182" s="386" t="s">
        <v>1029</v>
      </c>
      <c r="F1182" s="383">
        <v>7</v>
      </c>
      <c r="G1182" s="352" t="s">
        <v>4191</v>
      </c>
    </row>
    <row r="1183" spans="1:7" ht="409.5">
      <c r="A1183" s="384">
        <v>146</v>
      </c>
      <c r="B1183" s="593" t="s">
        <v>1030</v>
      </c>
      <c r="C1183" s="593" t="s">
        <v>4627</v>
      </c>
      <c r="D1183" s="592"/>
      <c r="E1183" s="386" t="s">
        <v>1029</v>
      </c>
      <c r="F1183" s="383">
        <v>7</v>
      </c>
      <c r="G1183" s="352" t="s">
        <v>4191</v>
      </c>
    </row>
    <row r="1184" spans="1:7" ht="236.25">
      <c r="A1184" s="384">
        <v>147</v>
      </c>
      <c r="B1184" s="593" t="s">
        <v>1031</v>
      </c>
      <c r="C1184" s="593" t="s">
        <v>4628</v>
      </c>
      <c r="D1184" s="531"/>
      <c r="E1184" s="386" t="s">
        <v>1046</v>
      </c>
      <c r="F1184" s="383">
        <v>60</v>
      </c>
      <c r="G1184" s="352" t="s">
        <v>4191</v>
      </c>
    </row>
    <row r="1185" spans="1:7" ht="110.25">
      <c r="A1185" s="384">
        <v>148</v>
      </c>
      <c r="B1185" s="593" t="s">
        <v>1032</v>
      </c>
      <c r="C1185" s="593" t="s">
        <v>4629</v>
      </c>
      <c r="D1185" s="531"/>
      <c r="E1185" s="386" t="s">
        <v>1046</v>
      </c>
      <c r="F1185" s="383">
        <v>60</v>
      </c>
      <c r="G1185" s="352" t="s">
        <v>4191</v>
      </c>
    </row>
    <row r="1186" spans="1:7" ht="204.75">
      <c r="A1186" s="384">
        <v>149</v>
      </c>
      <c r="B1186" s="593" t="s">
        <v>1033</v>
      </c>
      <c r="C1186" s="593" t="s">
        <v>4630</v>
      </c>
      <c r="D1186" s="531"/>
      <c r="E1186" s="386" t="s">
        <v>1047</v>
      </c>
      <c r="F1186" s="383">
        <v>14</v>
      </c>
      <c r="G1186" s="352" t="s">
        <v>4191</v>
      </c>
    </row>
    <row r="1187" spans="1:7" ht="94.5">
      <c r="A1187" s="384">
        <v>150</v>
      </c>
      <c r="B1187" s="369" t="s">
        <v>1034</v>
      </c>
      <c r="C1187" s="369" t="s">
        <v>4631</v>
      </c>
      <c r="D1187" s="531"/>
      <c r="E1187" s="386" t="s">
        <v>1048</v>
      </c>
      <c r="F1187" s="383">
        <v>3</v>
      </c>
      <c r="G1187" s="352" t="s">
        <v>4191</v>
      </c>
    </row>
    <row r="1188" spans="1:7" ht="409.5">
      <c r="A1188" s="384">
        <v>151</v>
      </c>
      <c r="B1188" s="369" t="s">
        <v>1035</v>
      </c>
      <c r="C1188" s="369" t="s">
        <v>4632</v>
      </c>
      <c r="D1188" s="531"/>
      <c r="E1188" s="386" t="s">
        <v>1049</v>
      </c>
      <c r="F1188" s="383">
        <v>10</v>
      </c>
      <c r="G1188" s="352" t="s">
        <v>4191</v>
      </c>
    </row>
    <row r="1189" spans="1:7" ht="299.25">
      <c r="A1189" s="384">
        <v>152</v>
      </c>
      <c r="B1189" s="369" t="s">
        <v>1036</v>
      </c>
      <c r="C1189" s="369" t="s">
        <v>4633</v>
      </c>
      <c r="D1189" s="531"/>
      <c r="E1189" s="386" t="s">
        <v>1049</v>
      </c>
      <c r="F1189" s="383">
        <v>7</v>
      </c>
      <c r="G1189" s="352" t="s">
        <v>4191</v>
      </c>
    </row>
    <row r="1190" spans="1:7" ht="78.75">
      <c r="A1190" s="384">
        <v>153</v>
      </c>
      <c r="B1190" s="369" t="s">
        <v>1037</v>
      </c>
      <c r="C1190" s="369" t="s">
        <v>4634</v>
      </c>
      <c r="D1190" s="531"/>
      <c r="E1190" s="386" t="s">
        <v>1049</v>
      </c>
      <c r="F1190" s="383">
        <v>1</v>
      </c>
      <c r="G1190" s="352" t="s">
        <v>4191</v>
      </c>
    </row>
    <row r="1191" spans="1:7" ht="220.5">
      <c r="A1191" s="384">
        <v>154</v>
      </c>
      <c r="B1191" s="369" t="s">
        <v>1038</v>
      </c>
      <c r="C1191" s="369" t="s">
        <v>4635</v>
      </c>
      <c r="D1191" s="531"/>
      <c r="E1191" s="386" t="s">
        <v>1049</v>
      </c>
      <c r="F1191" s="383">
        <v>20</v>
      </c>
      <c r="G1191" s="352" t="s">
        <v>4191</v>
      </c>
    </row>
    <row r="1192" spans="1:7" ht="220.5">
      <c r="A1192" s="384">
        <v>155</v>
      </c>
      <c r="B1192" s="593" t="s">
        <v>1039</v>
      </c>
      <c r="C1192" s="593" t="s">
        <v>4636</v>
      </c>
      <c r="D1192" s="597"/>
      <c r="E1192" s="386" t="s">
        <v>1050</v>
      </c>
      <c r="F1192" s="383">
        <v>8</v>
      </c>
      <c r="G1192" s="352" t="s">
        <v>4191</v>
      </c>
    </row>
    <row r="1193" spans="1:7" ht="283.5">
      <c r="A1193" s="384">
        <v>156</v>
      </c>
      <c r="B1193" s="593" t="s">
        <v>1040</v>
      </c>
      <c r="C1193" s="593" t="s">
        <v>4637</v>
      </c>
      <c r="D1193" s="598"/>
      <c r="E1193" s="386" t="s">
        <v>1049</v>
      </c>
      <c r="F1193" s="383">
        <v>6</v>
      </c>
      <c r="G1193" s="352" t="s">
        <v>4191</v>
      </c>
    </row>
    <row r="1194" spans="1:7" ht="110.25">
      <c r="A1194" s="384">
        <v>157</v>
      </c>
      <c r="B1194" s="593" t="s">
        <v>1041</v>
      </c>
      <c r="C1194" s="593" t="s">
        <v>4638</v>
      </c>
      <c r="D1194" s="597"/>
      <c r="E1194" s="386" t="s">
        <v>1051</v>
      </c>
      <c r="F1194" s="383">
        <v>45</v>
      </c>
      <c r="G1194" s="352" t="s">
        <v>4191</v>
      </c>
    </row>
    <row r="1195" spans="1:7" ht="94.5">
      <c r="A1195" s="384">
        <v>158</v>
      </c>
      <c r="B1195" s="593" t="s">
        <v>1042</v>
      </c>
      <c r="C1195" s="593" t="s">
        <v>4639</v>
      </c>
      <c r="D1195" s="597"/>
      <c r="E1195" s="386" t="s">
        <v>1052</v>
      </c>
      <c r="F1195" s="383">
        <v>2</v>
      </c>
      <c r="G1195" s="352" t="s">
        <v>4191</v>
      </c>
    </row>
    <row r="1196" spans="1:7" ht="63">
      <c r="A1196" s="384">
        <v>159</v>
      </c>
      <c r="B1196" s="369" t="s">
        <v>1043</v>
      </c>
      <c r="C1196" s="369" t="s">
        <v>4640</v>
      </c>
      <c r="D1196" s="531"/>
      <c r="E1196" s="386" t="s">
        <v>1053</v>
      </c>
      <c r="F1196" s="383">
        <v>80</v>
      </c>
      <c r="G1196" s="352" t="s">
        <v>4191</v>
      </c>
    </row>
    <row r="1197" spans="1:7" ht="94.5">
      <c r="A1197" s="384">
        <v>160</v>
      </c>
      <c r="B1197" s="369" t="s">
        <v>1044</v>
      </c>
      <c r="C1197" s="369" t="s">
        <v>4641</v>
      </c>
      <c r="D1197" s="531"/>
      <c r="E1197" s="386" t="s">
        <v>4642</v>
      </c>
      <c r="F1197" s="530">
        <v>6.5</v>
      </c>
      <c r="G1197" s="352" t="s">
        <v>4191</v>
      </c>
    </row>
    <row r="1198" spans="1:7" ht="393.75">
      <c r="A1198" s="384">
        <v>161</v>
      </c>
      <c r="B1198" s="369" t="s">
        <v>1045</v>
      </c>
      <c r="C1198" s="369" t="s">
        <v>4643</v>
      </c>
      <c r="D1198" s="597"/>
      <c r="E1198" s="369" t="s">
        <v>4644</v>
      </c>
      <c r="F1198" s="391">
        <v>35</v>
      </c>
      <c r="G1198" s="352" t="s">
        <v>4191</v>
      </c>
    </row>
    <row r="1199" spans="1:7" ht="315">
      <c r="A1199" s="384">
        <v>162</v>
      </c>
      <c r="B1199" s="369" t="s">
        <v>1054</v>
      </c>
      <c r="C1199" s="369" t="s">
        <v>4645</v>
      </c>
      <c r="D1199" s="597"/>
      <c r="E1199" s="386" t="s">
        <v>4646</v>
      </c>
      <c r="F1199" s="391">
        <v>3</v>
      </c>
      <c r="G1199" s="352" t="s">
        <v>4191</v>
      </c>
    </row>
    <row r="1200" spans="1:7" ht="126">
      <c r="A1200" s="384">
        <v>163</v>
      </c>
      <c r="B1200" s="369" t="s">
        <v>1055</v>
      </c>
      <c r="C1200" s="369" t="s">
        <v>1066</v>
      </c>
      <c r="D1200" s="369"/>
      <c r="E1200" s="386" t="s">
        <v>1067</v>
      </c>
      <c r="F1200" s="383">
        <v>8</v>
      </c>
      <c r="G1200" s="352" t="s">
        <v>4191</v>
      </c>
    </row>
    <row r="1201" spans="1:7" ht="126">
      <c r="A1201" s="384">
        <v>164</v>
      </c>
      <c r="B1201" s="369" t="s">
        <v>1056</v>
      </c>
      <c r="C1201" s="369" t="s">
        <v>1068</v>
      </c>
      <c r="D1201" s="369"/>
      <c r="E1201" s="386" t="s">
        <v>1067</v>
      </c>
      <c r="F1201" s="383">
        <v>12</v>
      </c>
      <c r="G1201" s="352" t="s">
        <v>4191</v>
      </c>
    </row>
    <row r="1202" spans="1:7" ht="78.75">
      <c r="A1202" s="384">
        <v>165</v>
      </c>
      <c r="B1202" s="369" t="s">
        <v>1057</v>
      </c>
      <c r="C1202" s="369" t="s">
        <v>1069</v>
      </c>
      <c r="D1202" s="369"/>
      <c r="E1202" s="386" t="s">
        <v>1070</v>
      </c>
      <c r="F1202" s="383">
        <v>12</v>
      </c>
      <c r="G1202" s="352" t="s">
        <v>4191</v>
      </c>
    </row>
    <row r="1203" spans="1:7" ht="94.5">
      <c r="A1203" s="384">
        <v>166</v>
      </c>
      <c r="B1203" s="369" t="s">
        <v>1058</v>
      </c>
      <c r="C1203" s="369" t="s">
        <v>1071</v>
      </c>
      <c r="D1203" s="369"/>
      <c r="E1203" s="386" t="s">
        <v>1072</v>
      </c>
      <c r="F1203" s="544">
        <v>2.5</v>
      </c>
      <c r="G1203" s="352" t="s">
        <v>4191</v>
      </c>
    </row>
    <row r="1204" spans="1:7" ht="94.5">
      <c r="A1204" s="384">
        <v>167</v>
      </c>
      <c r="B1204" s="369" t="s">
        <v>1059</v>
      </c>
      <c r="C1204" s="369" t="s">
        <v>1073</v>
      </c>
      <c r="D1204" s="386"/>
      <c r="E1204" s="386" t="s">
        <v>1070</v>
      </c>
      <c r="F1204" s="383">
        <v>12</v>
      </c>
      <c r="G1204" s="352" t="s">
        <v>4191</v>
      </c>
    </row>
    <row r="1205" spans="1:7" ht="173.25">
      <c r="A1205" s="384">
        <v>168</v>
      </c>
      <c r="B1205" s="369" t="s">
        <v>1060</v>
      </c>
      <c r="C1205" s="369" t="s">
        <v>4647</v>
      </c>
      <c r="D1205" s="531"/>
      <c r="E1205" s="386" t="s">
        <v>1074</v>
      </c>
      <c r="F1205" s="383">
        <v>25</v>
      </c>
      <c r="G1205" s="352" t="s">
        <v>4191</v>
      </c>
    </row>
    <row r="1206" spans="1:7" ht="110.25">
      <c r="A1206" s="384">
        <v>169</v>
      </c>
      <c r="B1206" s="369" t="s">
        <v>1061</v>
      </c>
      <c r="C1206" s="369" t="s">
        <v>4648</v>
      </c>
      <c r="D1206" s="531"/>
      <c r="E1206" s="386" t="s">
        <v>1074</v>
      </c>
      <c r="F1206" s="544">
        <v>4.5</v>
      </c>
      <c r="G1206" s="352" t="s">
        <v>4191</v>
      </c>
    </row>
    <row r="1207" spans="1:7" ht="78.75">
      <c r="A1207" s="384">
        <v>170</v>
      </c>
      <c r="B1207" s="369" t="s">
        <v>1062</v>
      </c>
      <c r="C1207" s="369" t="s">
        <v>4649</v>
      </c>
      <c r="D1207" s="531"/>
      <c r="E1207" s="386" t="s">
        <v>1075</v>
      </c>
      <c r="F1207" s="599">
        <v>125</v>
      </c>
      <c r="G1207" s="352" t="s">
        <v>4191</v>
      </c>
    </row>
    <row r="1208" spans="1:7" ht="126">
      <c r="A1208" s="384">
        <v>171</v>
      </c>
      <c r="B1208" s="369" t="s">
        <v>1063</v>
      </c>
      <c r="C1208" s="369" t="s">
        <v>1076</v>
      </c>
      <c r="D1208" s="386"/>
      <c r="E1208" s="386" t="s">
        <v>1050</v>
      </c>
      <c r="F1208" s="600">
        <v>2</v>
      </c>
      <c r="G1208" s="352" t="s">
        <v>4191</v>
      </c>
    </row>
    <row r="1209" spans="1:7" ht="157.5">
      <c r="A1209" s="384">
        <v>172</v>
      </c>
      <c r="B1209" s="369" t="s">
        <v>1064</v>
      </c>
      <c r="C1209" s="369" t="s">
        <v>1077</v>
      </c>
      <c r="D1209" s="386"/>
      <c r="E1209" s="386" t="s">
        <v>1078</v>
      </c>
      <c r="F1209" s="601">
        <v>161</v>
      </c>
      <c r="G1209" s="352" t="s">
        <v>4191</v>
      </c>
    </row>
    <row r="1210" spans="1:7" ht="157.5">
      <c r="A1210" s="384">
        <v>173</v>
      </c>
      <c r="B1210" s="369" t="s">
        <v>1065</v>
      </c>
      <c r="C1210" s="369" t="s">
        <v>1079</v>
      </c>
      <c r="D1210" s="386"/>
      <c r="E1210" s="386" t="s">
        <v>1078</v>
      </c>
      <c r="F1210" s="601">
        <v>8</v>
      </c>
      <c r="G1210" s="352" t="s">
        <v>4191</v>
      </c>
    </row>
    <row r="1211" spans="1:7" ht="78.75">
      <c r="A1211" s="384">
        <v>174</v>
      </c>
      <c r="B1211" s="369" t="s">
        <v>1080</v>
      </c>
      <c r="C1211" s="369" t="s">
        <v>1083</v>
      </c>
      <c r="D1211" s="386"/>
      <c r="E1211" s="386" t="s">
        <v>1078</v>
      </c>
      <c r="F1211" s="601">
        <v>260</v>
      </c>
      <c r="G1211" s="352" t="s">
        <v>4191</v>
      </c>
    </row>
    <row r="1212" spans="1:7" ht="126">
      <c r="A1212" s="384">
        <v>175</v>
      </c>
      <c r="B1212" s="369" t="s">
        <v>1081</v>
      </c>
      <c r="C1212" s="369" t="s">
        <v>4650</v>
      </c>
      <c r="D1212" s="531"/>
      <c r="E1212" s="386" t="s">
        <v>1084</v>
      </c>
      <c r="F1212" s="601">
        <v>170</v>
      </c>
      <c r="G1212" s="352" t="s">
        <v>4191</v>
      </c>
    </row>
    <row r="1213" spans="1:7" ht="236.25">
      <c r="A1213" s="384">
        <v>176</v>
      </c>
      <c r="B1213" s="369" t="s">
        <v>1082</v>
      </c>
      <c r="C1213" s="369" t="s">
        <v>4651</v>
      </c>
      <c r="D1213" s="531"/>
      <c r="E1213" s="386" t="s">
        <v>1085</v>
      </c>
      <c r="F1213" s="602">
        <v>3.1</v>
      </c>
      <c r="G1213" s="352" t="s">
        <v>4191</v>
      </c>
    </row>
    <row r="1214" spans="1:7" ht="78.75">
      <c r="A1214" s="772">
        <v>178</v>
      </c>
      <c r="B1214" s="763" t="s">
        <v>1086</v>
      </c>
      <c r="C1214" s="398" t="s">
        <v>1087</v>
      </c>
      <c r="D1214" s="369"/>
      <c r="E1214" s="369" t="s">
        <v>1088</v>
      </c>
      <c r="F1214" s="601">
        <v>30</v>
      </c>
      <c r="G1214" s="352" t="s">
        <v>4191</v>
      </c>
    </row>
    <row r="1215" spans="1:7" ht="78.75">
      <c r="A1215" s="778"/>
      <c r="B1215" s="766"/>
      <c r="C1215" s="469" t="s">
        <v>1089</v>
      </c>
      <c r="D1215" s="369"/>
      <c r="E1215" s="369" t="s">
        <v>1090</v>
      </c>
      <c r="F1215" s="601">
        <v>108</v>
      </c>
      <c r="G1215" s="352" t="s">
        <v>4191</v>
      </c>
    </row>
    <row r="1216" spans="1:7" ht="157.5">
      <c r="A1216" s="778"/>
      <c r="B1216" s="766"/>
      <c r="C1216" s="469" t="s">
        <v>1091</v>
      </c>
      <c r="D1216" s="369"/>
      <c r="E1216" s="369" t="s">
        <v>1092</v>
      </c>
      <c r="F1216" s="601">
        <v>70</v>
      </c>
      <c r="G1216" s="352" t="s">
        <v>4191</v>
      </c>
    </row>
    <row r="1217" spans="1:7" ht="78.75">
      <c r="A1217" s="778"/>
      <c r="B1217" s="766"/>
      <c r="C1217" s="469" t="s">
        <v>1093</v>
      </c>
      <c r="D1217" s="369"/>
      <c r="E1217" s="369" t="s">
        <v>1094</v>
      </c>
      <c r="F1217" s="601">
        <v>112</v>
      </c>
      <c r="G1217" s="352" t="s">
        <v>4191</v>
      </c>
    </row>
    <row r="1218" spans="1:7" ht="47.25">
      <c r="A1218" s="778"/>
      <c r="B1218" s="766"/>
      <c r="C1218" s="469" t="s">
        <v>1095</v>
      </c>
      <c r="D1218" s="369"/>
      <c r="E1218" s="369" t="s">
        <v>4652</v>
      </c>
      <c r="F1218" s="601">
        <v>29</v>
      </c>
      <c r="G1218" s="352" t="s">
        <v>4191</v>
      </c>
    </row>
    <row r="1219" spans="1:7" ht="63">
      <c r="A1219" s="778"/>
      <c r="B1219" s="766"/>
      <c r="C1219" s="469" t="s">
        <v>4653</v>
      </c>
      <c r="D1219" s="369"/>
      <c r="E1219" s="369" t="s">
        <v>4654</v>
      </c>
      <c r="F1219" s="602">
        <v>21.7</v>
      </c>
      <c r="G1219" s="352" t="s">
        <v>4191</v>
      </c>
    </row>
    <row r="1220" spans="1:7" ht="63">
      <c r="A1220" s="778"/>
      <c r="B1220" s="766"/>
      <c r="C1220" s="469" t="s">
        <v>1096</v>
      </c>
      <c r="D1220" s="369"/>
      <c r="E1220" s="369" t="s">
        <v>4655</v>
      </c>
      <c r="F1220" s="601">
        <v>600</v>
      </c>
      <c r="G1220" s="352" t="s">
        <v>4191</v>
      </c>
    </row>
    <row r="1221" spans="1:7" ht="94.5">
      <c r="A1221" s="778"/>
      <c r="B1221" s="766"/>
      <c r="C1221" s="469" t="s">
        <v>1097</v>
      </c>
      <c r="D1221" s="369"/>
      <c r="E1221" s="369" t="s">
        <v>1098</v>
      </c>
      <c r="F1221" s="603"/>
      <c r="G1221" s="352" t="s">
        <v>4191</v>
      </c>
    </row>
    <row r="1222" spans="1:7" ht="47.25">
      <c r="A1222" s="778"/>
      <c r="B1222" s="766"/>
      <c r="C1222" s="469" t="s">
        <v>1099</v>
      </c>
      <c r="D1222" s="369"/>
      <c r="E1222" s="369" t="s">
        <v>1100</v>
      </c>
      <c r="F1222" s="601">
        <v>43</v>
      </c>
      <c r="G1222" s="352" t="s">
        <v>4191</v>
      </c>
    </row>
    <row r="1223" spans="1:7" ht="47.25">
      <c r="A1223" s="778"/>
      <c r="B1223" s="766"/>
      <c r="C1223" s="469" t="s">
        <v>1101</v>
      </c>
      <c r="D1223" s="369"/>
      <c r="E1223" s="369" t="s">
        <v>1102</v>
      </c>
      <c r="F1223" s="602">
        <v>12.5</v>
      </c>
      <c r="G1223" s="352" t="s">
        <v>4191</v>
      </c>
    </row>
    <row r="1224" spans="1:7" ht="47.25">
      <c r="A1224" s="773"/>
      <c r="B1224" s="764"/>
      <c r="C1224" s="401" t="s">
        <v>1103</v>
      </c>
      <c r="D1224" s="369"/>
      <c r="E1224" s="369" t="s">
        <v>1104</v>
      </c>
      <c r="F1224" s="602">
        <v>40.700000000000003</v>
      </c>
      <c r="G1224" s="352" t="s">
        <v>4191</v>
      </c>
    </row>
    <row r="1225" spans="1:7" ht="189">
      <c r="A1225" s="772">
        <v>179</v>
      </c>
      <c r="B1225" s="784" t="s">
        <v>1105</v>
      </c>
      <c r="C1225" s="537" t="s">
        <v>1141</v>
      </c>
      <c r="D1225" s="409"/>
      <c r="E1225" s="409" t="s">
        <v>1142</v>
      </c>
      <c r="F1225" s="603">
        <v>119.51</v>
      </c>
      <c r="G1225" s="352" t="s">
        <v>4191</v>
      </c>
    </row>
    <row r="1226" spans="1:7" ht="31.5">
      <c r="A1226" s="778"/>
      <c r="B1226" s="785"/>
      <c r="C1226" s="539" t="s">
        <v>1143</v>
      </c>
      <c r="D1226" s="409"/>
      <c r="E1226" s="409" t="s">
        <v>1144</v>
      </c>
      <c r="F1226" s="603">
        <v>96.974999999999994</v>
      </c>
      <c r="G1226" s="352" t="s">
        <v>4191</v>
      </c>
    </row>
    <row r="1227" spans="1:7" ht="63">
      <c r="A1227" s="778"/>
      <c r="B1227" s="785"/>
      <c r="C1227" s="539" t="s">
        <v>1145</v>
      </c>
      <c r="D1227" s="409"/>
      <c r="E1227" s="409" t="s">
        <v>1146</v>
      </c>
      <c r="F1227" s="601">
        <v>50</v>
      </c>
      <c r="G1227" s="352" t="s">
        <v>4191</v>
      </c>
    </row>
    <row r="1228" spans="1:7" ht="31.5">
      <c r="A1228" s="778"/>
      <c r="B1228" s="785"/>
      <c r="C1228" s="539" t="s">
        <v>1147</v>
      </c>
      <c r="D1228" s="409"/>
      <c r="E1228" s="409" t="s">
        <v>1148</v>
      </c>
      <c r="F1228" s="603">
        <v>48.38</v>
      </c>
      <c r="G1228" s="352" t="s">
        <v>4191</v>
      </c>
    </row>
    <row r="1229" spans="1:7" ht="63">
      <c r="A1229" s="778"/>
      <c r="B1229" s="785"/>
      <c r="C1229" s="539" t="s">
        <v>1149</v>
      </c>
      <c r="D1229" s="409"/>
      <c r="E1229" s="409" t="s">
        <v>4656</v>
      </c>
      <c r="F1229" s="602">
        <v>12.8</v>
      </c>
      <c r="G1229" s="352" t="s">
        <v>4191</v>
      </c>
    </row>
    <row r="1230" spans="1:7" ht="141.75">
      <c r="A1230" s="778"/>
      <c r="B1230" s="785"/>
      <c r="C1230" s="539" t="s">
        <v>1150</v>
      </c>
      <c r="D1230" s="409"/>
      <c r="E1230" s="409" t="s">
        <v>1151</v>
      </c>
      <c r="F1230" s="601">
        <v>66</v>
      </c>
      <c r="G1230" s="352" t="s">
        <v>4191</v>
      </c>
    </row>
    <row r="1231" spans="1:7" ht="47.25">
      <c r="A1231" s="778"/>
      <c r="B1231" s="785"/>
      <c r="C1231" s="539" t="s">
        <v>4657</v>
      </c>
      <c r="D1231" s="409"/>
      <c r="E1231" s="409" t="s">
        <v>4658</v>
      </c>
      <c r="F1231" s="603">
        <v>71.212000000000003</v>
      </c>
      <c r="G1231" s="352" t="s">
        <v>4191</v>
      </c>
    </row>
    <row r="1232" spans="1:7" ht="47.25">
      <c r="A1232" s="778"/>
      <c r="B1232" s="785"/>
      <c r="C1232" s="539" t="s">
        <v>1152</v>
      </c>
      <c r="D1232" s="409"/>
      <c r="E1232" s="409" t="s">
        <v>1153</v>
      </c>
      <c r="F1232" s="601">
        <v>56</v>
      </c>
      <c r="G1232" s="352" t="s">
        <v>4191</v>
      </c>
    </row>
    <row r="1233" spans="1:7" ht="47.25">
      <c r="A1233" s="778"/>
      <c r="B1233" s="785"/>
      <c r="C1233" s="539" t="s">
        <v>4659</v>
      </c>
      <c r="D1233" s="409"/>
      <c r="E1233" s="409" t="s">
        <v>4660</v>
      </c>
      <c r="F1233" s="601">
        <v>61.3</v>
      </c>
      <c r="G1233" s="352" t="s">
        <v>4191</v>
      </c>
    </row>
    <row r="1234" spans="1:7" ht="110.25">
      <c r="A1234" s="778"/>
      <c r="B1234" s="785"/>
      <c r="C1234" s="539" t="s">
        <v>4661</v>
      </c>
      <c r="D1234" s="409"/>
      <c r="E1234" s="409" t="s">
        <v>1154</v>
      </c>
      <c r="F1234" s="601">
        <v>48</v>
      </c>
      <c r="G1234" s="352" t="s">
        <v>4191</v>
      </c>
    </row>
    <row r="1235" spans="1:7" ht="47.25">
      <c r="A1235" s="773"/>
      <c r="B1235" s="786"/>
      <c r="C1235" s="541" t="s">
        <v>4662</v>
      </c>
      <c r="D1235" s="409"/>
      <c r="E1235" s="409" t="s">
        <v>4663</v>
      </c>
      <c r="F1235" s="601">
        <v>44</v>
      </c>
      <c r="G1235" s="352" t="s">
        <v>4191</v>
      </c>
    </row>
    <row r="1236" spans="1:7" ht="47.25">
      <c r="A1236" s="772">
        <v>180</v>
      </c>
      <c r="B1236" s="816" t="s">
        <v>1106</v>
      </c>
      <c r="C1236" s="369" t="s">
        <v>1155</v>
      </c>
      <c r="D1236" s="369"/>
      <c r="E1236" s="369" t="s">
        <v>4664</v>
      </c>
      <c r="F1236" s="601">
        <v>32</v>
      </c>
      <c r="G1236" s="352" t="s">
        <v>4191</v>
      </c>
    </row>
    <row r="1237" spans="1:7" ht="47.25">
      <c r="A1237" s="778"/>
      <c r="B1237" s="817"/>
      <c r="C1237" s="369" t="s">
        <v>4665</v>
      </c>
      <c r="D1237" s="369"/>
      <c r="E1237" s="369" t="s">
        <v>1156</v>
      </c>
      <c r="F1237" s="601">
        <v>30</v>
      </c>
      <c r="G1237" s="352" t="s">
        <v>4191</v>
      </c>
    </row>
    <row r="1238" spans="1:7" ht="47.25">
      <c r="A1238" s="778"/>
      <c r="B1238" s="817"/>
      <c r="C1238" s="369" t="s">
        <v>1157</v>
      </c>
      <c r="D1238" s="369"/>
      <c r="E1238" s="369" t="s">
        <v>1158</v>
      </c>
      <c r="F1238" s="601">
        <v>40</v>
      </c>
      <c r="G1238" s="352" t="s">
        <v>4191</v>
      </c>
    </row>
    <row r="1239" spans="1:7" ht="47.25">
      <c r="A1239" s="778"/>
      <c r="B1239" s="817"/>
      <c r="C1239" s="369" t="s">
        <v>4666</v>
      </c>
      <c r="D1239" s="369"/>
      <c r="E1239" s="369" t="s">
        <v>1159</v>
      </c>
      <c r="F1239" s="601">
        <v>49</v>
      </c>
      <c r="G1239" s="352" t="s">
        <v>4191</v>
      </c>
    </row>
    <row r="1240" spans="1:7" ht="47.25">
      <c r="A1240" s="778"/>
      <c r="B1240" s="817"/>
      <c r="C1240" s="369" t="s">
        <v>1160</v>
      </c>
      <c r="D1240" s="369"/>
      <c r="E1240" s="369" t="s">
        <v>1161</v>
      </c>
      <c r="F1240" s="601">
        <v>30</v>
      </c>
      <c r="G1240" s="352" t="s">
        <v>4191</v>
      </c>
    </row>
    <row r="1241" spans="1:7" ht="173.25">
      <c r="A1241" s="778"/>
      <c r="B1241" s="817"/>
      <c r="C1241" s="369" t="s">
        <v>1162</v>
      </c>
      <c r="D1241" s="369"/>
      <c r="E1241" s="369" t="s">
        <v>1163</v>
      </c>
      <c r="F1241" s="601">
        <v>50</v>
      </c>
      <c r="G1241" s="352" t="s">
        <v>4191</v>
      </c>
    </row>
    <row r="1242" spans="1:7" ht="31.5">
      <c r="A1242" s="773"/>
      <c r="B1242" s="818"/>
      <c r="C1242" s="369" t="s">
        <v>4667</v>
      </c>
      <c r="D1242" s="369"/>
      <c r="E1242" s="369" t="s">
        <v>1164</v>
      </c>
      <c r="F1242" s="601">
        <v>90</v>
      </c>
      <c r="G1242" s="352" t="s">
        <v>4191</v>
      </c>
    </row>
    <row r="1243" spans="1:7" ht="47.25">
      <c r="A1243" s="384">
        <v>181</v>
      </c>
      <c r="B1243" s="555" t="s">
        <v>1107</v>
      </c>
      <c r="C1243" s="409" t="s">
        <v>4668</v>
      </c>
      <c r="D1243" s="409"/>
      <c r="E1243" s="409" t="s">
        <v>4669</v>
      </c>
      <c r="F1243" s="601">
        <v>170</v>
      </c>
      <c r="G1243" s="352" t="s">
        <v>4191</v>
      </c>
    </row>
    <row r="1244" spans="1:7" ht="63">
      <c r="A1244" s="772">
        <v>182</v>
      </c>
      <c r="B1244" s="784" t="s">
        <v>1108</v>
      </c>
      <c r="C1244" s="537" t="s">
        <v>4670</v>
      </c>
      <c r="D1244" s="409"/>
      <c r="E1244" s="409" t="s">
        <v>4671</v>
      </c>
      <c r="F1244" s="601">
        <v>2</v>
      </c>
      <c r="G1244" s="352" t="s">
        <v>4191</v>
      </c>
    </row>
    <row r="1245" spans="1:7" ht="47.25">
      <c r="A1245" s="773"/>
      <c r="B1245" s="786"/>
      <c r="C1245" s="541" t="s">
        <v>1165</v>
      </c>
      <c r="D1245" s="409"/>
      <c r="E1245" s="409" t="s">
        <v>1166</v>
      </c>
      <c r="F1245" s="601"/>
      <c r="G1245" s="352" t="s">
        <v>4191</v>
      </c>
    </row>
    <row r="1246" spans="1:7" ht="31.5">
      <c r="A1246" s="384">
        <v>183</v>
      </c>
      <c r="B1246" s="369" t="s">
        <v>1109</v>
      </c>
      <c r="C1246" s="409" t="s">
        <v>1167</v>
      </c>
      <c r="D1246" s="409"/>
      <c r="E1246" s="409" t="s">
        <v>1168</v>
      </c>
      <c r="F1246" s="601">
        <v>109</v>
      </c>
      <c r="G1246" s="352" t="s">
        <v>4191</v>
      </c>
    </row>
    <row r="1247" spans="1:7">
      <c r="A1247" s="384">
        <v>184</v>
      </c>
      <c r="B1247" s="369" t="s">
        <v>1110</v>
      </c>
      <c r="C1247" s="369" t="s">
        <v>1169</v>
      </c>
      <c r="D1247" s="369"/>
      <c r="E1247" s="369"/>
      <c r="F1247" s="601"/>
      <c r="G1247" s="352" t="s">
        <v>4191</v>
      </c>
    </row>
    <row r="1248" spans="1:7" ht="31.5">
      <c r="A1248" s="384"/>
      <c r="B1248" s="369" t="s">
        <v>1111</v>
      </c>
      <c r="C1248" s="369" t="s">
        <v>1170</v>
      </c>
      <c r="D1248" s="369"/>
      <c r="E1248" s="369" t="s">
        <v>1171</v>
      </c>
      <c r="F1248" s="601">
        <v>4</v>
      </c>
      <c r="G1248" s="352" t="s">
        <v>4191</v>
      </c>
    </row>
    <row r="1249" spans="1:7" ht="45">
      <c r="A1249" s="772">
        <v>185</v>
      </c>
      <c r="B1249" s="784" t="s">
        <v>1112</v>
      </c>
      <c r="C1249" s="555" t="s">
        <v>4672</v>
      </c>
      <c r="D1249" s="555"/>
      <c r="E1249" s="369" t="s">
        <v>1172</v>
      </c>
      <c r="F1249" s="601"/>
      <c r="G1249" s="352" t="s">
        <v>4191</v>
      </c>
    </row>
    <row r="1250" spans="1:7" ht="47.25">
      <c r="A1250" s="778"/>
      <c r="B1250" s="785"/>
      <c r="C1250" s="409" t="s">
        <v>1173</v>
      </c>
      <c r="D1250" s="369"/>
      <c r="E1250" s="369" t="s">
        <v>1174</v>
      </c>
      <c r="F1250" s="601">
        <v>2</v>
      </c>
      <c r="G1250" s="352" t="s">
        <v>4191</v>
      </c>
    </row>
    <row r="1251" spans="1:7" ht="31.5">
      <c r="A1251" s="773"/>
      <c r="B1251" s="786"/>
      <c r="C1251" s="555" t="s">
        <v>1175</v>
      </c>
      <c r="D1251" s="555"/>
      <c r="E1251" s="369" t="s">
        <v>1176</v>
      </c>
      <c r="F1251" s="603">
        <v>17</v>
      </c>
      <c r="G1251" s="352" t="s">
        <v>4191</v>
      </c>
    </row>
    <row r="1252" spans="1:7" ht="45">
      <c r="A1252" s="772">
        <v>186</v>
      </c>
      <c r="B1252" s="784" t="s">
        <v>1113</v>
      </c>
      <c r="C1252" s="555" t="s">
        <v>4673</v>
      </c>
      <c r="D1252" s="555"/>
      <c r="E1252" s="369" t="s">
        <v>4674</v>
      </c>
      <c r="F1252" s="606"/>
      <c r="G1252" s="352" t="s">
        <v>4191</v>
      </c>
    </row>
    <row r="1253" spans="1:7" ht="63">
      <c r="A1253" s="773"/>
      <c r="B1253" s="786"/>
      <c r="C1253" s="409" t="s">
        <v>4679</v>
      </c>
      <c r="D1253" s="369"/>
      <c r="E1253" s="607" t="s">
        <v>1177</v>
      </c>
      <c r="F1253" s="603">
        <v>133.494</v>
      </c>
      <c r="G1253" s="352" t="s">
        <v>4191</v>
      </c>
    </row>
    <row r="1254" spans="1:7">
      <c r="A1254" s="384">
        <v>187</v>
      </c>
      <c r="B1254" s="369" t="s">
        <v>1114</v>
      </c>
      <c r="C1254" s="369" t="s">
        <v>1169</v>
      </c>
      <c r="D1254" s="369"/>
      <c r="E1254" s="369"/>
      <c r="F1254" s="606"/>
      <c r="G1254" s="352" t="s">
        <v>4191</v>
      </c>
    </row>
    <row r="1255" spans="1:7" ht="63">
      <c r="A1255" s="772">
        <v>188</v>
      </c>
      <c r="B1255" s="763" t="s">
        <v>1115</v>
      </c>
      <c r="C1255" s="369" t="s">
        <v>1178</v>
      </c>
      <c r="D1255" s="369"/>
      <c r="E1255" s="369" t="s">
        <v>1179</v>
      </c>
      <c r="F1255" s="608"/>
      <c r="G1255" s="352" t="s">
        <v>4191</v>
      </c>
    </row>
    <row r="1256" spans="1:7" ht="47.25">
      <c r="A1256" s="778"/>
      <c r="B1256" s="766"/>
      <c r="C1256" s="369" t="s">
        <v>4675</v>
      </c>
      <c r="D1256" s="369"/>
      <c r="E1256" s="369" t="s">
        <v>4676</v>
      </c>
      <c r="F1256" s="608">
        <v>4</v>
      </c>
      <c r="G1256" s="352" t="s">
        <v>4191</v>
      </c>
    </row>
    <row r="1257" spans="1:7" ht="47.25">
      <c r="A1257" s="778"/>
      <c r="B1257" s="766"/>
      <c r="C1257" s="369" t="s">
        <v>1180</v>
      </c>
      <c r="D1257" s="369"/>
      <c r="E1257" s="369" t="s">
        <v>1181</v>
      </c>
      <c r="F1257" s="608">
        <v>3</v>
      </c>
      <c r="G1257" s="352" t="s">
        <v>4191</v>
      </c>
    </row>
    <row r="1258" spans="1:7" ht="78.75">
      <c r="A1258" s="778"/>
      <c r="B1258" s="766"/>
      <c r="C1258" s="369" t="s">
        <v>4677</v>
      </c>
      <c r="D1258" s="369"/>
      <c r="E1258" s="369" t="s">
        <v>4678</v>
      </c>
      <c r="F1258" s="608">
        <v>3.5</v>
      </c>
      <c r="G1258" s="352" t="s">
        <v>4191</v>
      </c>
    </row>
    <row r="1259" spans="1:7" ht="31.5">
      <c r="A1259" s="773"/>
      <c r="B1259" s="764"/>
      <c r="C1259" s="369" t="s">
        <v>1182</v>
      </c>
      <c r="D1259" s="369"/>
      <c r="E1259" s="369" t="s">
        <v>1183</v>
      </c>
      <c r="F1259" s="608">
        <v>1000</v>
      </c>
      <c r="G1259" s="352" t="s">
        <v>4191</v>
      </c>
    </row>
    <row r="1260" spans="1:7" ht="63">
      <c r="A1260" s="772">
        <v>189</v>
      </c>
      <c r="B1260" s="784" t="s">
        <v>1116</v>
      </c>
      <c r="C1260" s="409" t="s">
        <v>1184</v>
      </c>
      <c r="D1260" s="369"/>
      <c r="E1260" s="369" t="s">
        <v>1185</v>
      </c>
      <c r="F1260" s="608"/>
      <c r="G1260" s="352" t="s">
        <v>4191</v>
      </c>
    </row>
    <row r="1261" spans="1:7" ht="31.5">
      <c r="A1261" s="778"/>
      <c r="B1261" s="785"/>
      <c r="C1261" s="409" t="s">
        <v>1186</v>
      </c>
      <c r="D1261" s="369"/>
      <c r="E1261" s="369" t="s">
        <v>1187</v>
      </c>
      <c r="F1261" s="608">
        <v>32</v>
      </c>
      <c r="G1261" s="352" t="s">
        <v>4191</v>
      </c>
    </row>
    <row r="1262" spans="1:7" ht="47.25">
      <c r="A1262" s="773"/>
      <c r="B1262" s="786"/>
      <c r="C1262" s="409" t="s">
        <v>1188</v>
      </c>
      <c r="D1262" s="369"/>
      <c r="E1262" s="369" t="s">
        <v>1189</v>
      </c>
      <c r="F1262" s="608">
        <v>3</v>
      </c>
      <c r="G1262" s="352" t="s">
        <v>4191</v>
      </c>
    </row>
    <row r="1263" spans="1:7" ht="31.5">
      <c r="A1263" s="772">
        <v>190</v>
      </c>
      <c r="B1263" s="784" t="s">
        <v>1117</v>
      </c>
      <c r="C1263" s="604" t="s">
        <v>1190</v>
      </c>
      <c r="D1263" s="555"/>
      <c r="E1263" s="369" t="s">
        <v>1191</v>
      </c>
      <c r="F1263" s="606"/>
      <c r="G1263" s="352" t="s">
        <v>4191</v>
      </c>
    </row>
    <row r="1264" spans="1:7" ht="31.5">
      <c r="A1264" s="773"/>
      <c r="B1264" s="786"/>
      <c r="C1264" s="605" t="s">
        <v>1192</v>
      </c>
      <c r="D1264" s="369"/>
      <c r="E1264" s="369" t="s">
        <v>1193</v>
      </c>
      <c r="F1264" s="608">
        <v>650</v>
      </c>
      <c r="G1264" s="352" t="s">
        <v>4191</v>
      </c>
    </row>
    <row r="1265" spans="1:7" ht="47.25">
      <c r="A1265" s="772">
        <v>191</v>
      </c>
      <c r="B1265" s="763" t="s">
        <v>1118</v>
      </c>
      <c r="C1265" s="398" t="s">
        <v>1194</v>
      </c>
      <c r="D1265" s="369"/>
      <c r="E1265" s="369" t="s">
        <v>1195</v>
      </c>
      <c r="F1265" s="609"/>
      <c r="G1265" s="352" t="s">
        <v>4191</v>
      </c>
    </row>
    <row r="1266" spans="1:7" ht="31.5">
      <c r="A1266" s="773"/>
      <c r="B1266" s="764"/>
      <c r="C1266" s="401" t="s">
        <v>1196</v>
      </c>
      <c r="D1266" s="369"/>
      <c r="E1266" s="369" t="s">
        <v>1197</v>
      </c>
      <c r="F1266" s="609">
        <v>5</v>
      </c>
      <c r="G1266" s="352" t="s">
        <v>4191</v>
      </c>
    </row>
    <row r="1267" spans="1:7" ht="31.5">
      <c r="A1267" s="384">
        <v>192</v>
      </c>
      <c r="B1267" s="369" t="s">
        <v>1119</v>
      </c>
      <c r="C1267" s="369" t="s">
        <v>1198</v>
      </c>
      <c r="D1267" s="369"/>
      <c r="E1267" s="369" t="s">
        <v>1199</v>
      </c>
      <c r="F1267" s="610">
        <v>2.5</v>
      </c>
      <c r="G1267" s="352" t="s">
        <v>4191</v>
      </c>
    </row>
    <row r="1268" spans="1:7" ht="63">
      <c r="A1268" s="772">
        <v>193</v>
      </c>
      <c r="B1268" s="763" t="s">
        <v>1120</v>
      </c>
      <c r="C1268" s="398" t="s">
        <v>1200</v>
      </c>
      <c r="D1268" s="369"/>
      <c r="E1268" s="369" t="s">
        <v>4680</v>
      </c>
      <c r="F1268" s="610">
        <v>1.5</v>
      </c>
      <c r="G1268" s="352" t="s">
        <v>4191</v>
      </c>
    </row>
    <row r="1269" spans="1:7" ht="47.25">
      <c r="A1269" s="773"/>
      <c r="B1269" s="764"/>
      <c r="C1269" s="401" t="s">
        <v>1201</v>
      </c>
      <c r="D1269" s="369"/>
      <c r="E1269" s="369" t="s">
        <v>1202</v>
      </c>
      <c r="F1269" s="611"/>
      <c r="G1269" s="352" t="s">
        <v>4191</v>
      </c>
    </row>
    <row r="1270" spans="1:7" ht="47.25">
      <c r="A1270" s="384">
        <v>194</v>
      </c>
      <c r="B1270" s="369" t="s">
        <v>1121</v>
      </c>
      <c r="C1270" s="369" t="s">
        <v>1203</v>
      </c>
      <c r="D1270" s="369"/>
      <c r="E1270" s="369" t="s">
        <v>1204</v>
      </c>
      <c r="F1270" s="610">
        <v>1.5</v>
      </c>
      <c r="G1270" s="352" t="s">
        <v>4191</v>
      </c>
    </row>
    <row r="1271" spans="1:7" ht="31.5">
      <c r="A1271" s="384">
        <v>195</v>
      </c>
      <c r="B1271" s="369" t="s">
        <v>1122</v>
      </c>
      <c r="C1271" s="369" t="s">
        <v>1205</v>
      </c>
      <c r="D1271" s="369"/>
      <c r="E1271" s="369" t="s">
        <v>1206</v>
      </c>
      <c r="F1271" s="391">
        <v>1</v>
      </c>
      <c r="G1271" s="352" t="s">
        <v>4191</v>
      </c>
    </row>
    <row r="1272" spans="1:7" ht="78.75">
      <c r="A1272" s="384">
        <v>196</v>
      </c>
      <c r="B1272" s="555" t="s">
        <v>1123</v>
      </c>
      <c r="C1272" s="555" t="s">
        <v>1207</v>
      </c>
      <c r="D1272" s="555"/>
      <c r="E1272" s="369" t="s">
        <v>1208</v>
      </c>
      <c r="F1272" s="612">
        <v>45</v>
      </c>
      <c r="G1272" s="352" t="s">
        <v>4191</v>
      </c>
    </row>
    <row r="1273" spans="1:7" ht="45">
      <c r="A1273" s="384">
        <v>197</v>
      </c>
      <c r="B1273" s="555" t="s">
        <v>1124</v>
      </c>
      <c r="C1273" s="555" t="s">
        <v>1209</v>
      </c>
      <c r="D1273" s="369"/>
      <c r="E1273" s="369" t="s">
        <v>1210</v>
      </c>
      <c r="F1273" s="613">
        <v>8</v>
      </c>
      <c r="G1273" s="352" t="s">
        <v>4191</v>
      </c>
    </row>
    <row r="1274" spans="1:7" ht="157.5">
      <c r="A1274" s="384">
        <v>198</v>
      </c>
      <c r="B1274" s="369" t="s">
        <v>1125</v>
      </c>
      <c r="C1274" s="369" t="s">
        <v>1211</v>
      </c>
      <c r="D1274" s="369"/>
      <c r="E1274" s="369" t="s">
        <v>1212</v>
      </c>
      <c r="F1274" s="391">
        <v>5</v>
      </c>
      <c r="G1274" s="352" t="s">
        <v>4191</v>
      </c>
    </row>
    <row r="1275" spans="1:7" ht="47.25">
      <c r="A1275" s="384">
        <v>199</v>
      </c>
      <c r="B1275" s="369" t="s">
        <v>1126</v>
      </c>
      <c r="C1275" s="369" t="s">
        <v>1213</v>
      </c>
      <c r="D1275" s="369"/>
      <c r="E1275" s="369" t="s">
        <v>1214</v>
      </c>
      <c r="F1275" s="391">
        <v>150</v>
      </c>
      <c r="G1275" s="352" t="s">
        <v>4191</v>
      </c>
    </row>
    <row r="1276" spans="1:7" ht="47.25">
      <c r="A1276" s="384">
        <v>200</v>
      </c>
      <c r="B1276" s="369" t="s">
        <v>1127</v>
      </c>
      <c r="C1276" s="369" t="s">
        <v>1215</v>
      </c>
      <c r="D1276" s="369"/>
      <c r="E1276" s="369" t="s">
        <v>1216</v>
      </c>
      <c r="F1276" s="391">
        <v>60</v>
      </c>
      <c r="G1276" s="352" t="s">
        <v>4191</v>
      </c>
    </row>
    <row r="1277" spans="1:7" ht="47.25">
      <c r="A1277" s="384">
        <v>201</v>
      </c>
      <c r="B1277" s="369" t="s">
        <v>1128</v>
      </c>
      <c r="C1277" s="369" t="s">
        <v>1217</v>
      </c>
      <c r="D1277" s="369"/>
      <c r="E1277" s="369" t="s">
        <v>1216</v>
      </c>
      <c r="F1277" s="391">
        <v>90</v>
      </c>
      <c r="G1277" s="352" t="s">
        <v>4191</v>
      </c>
    </row>
    <row r="1278" spans="1:7" ht="47.25">
      <c r="A1278" s="384">
        <v>202</v>
      </c>
      <c r="B1278" s="369" t="s">
        <v>1129</v>
      </c>
      <c r="C1278" s="369" t="s">
        <v>1218</v>
      </c>
      <c r="D1278" s="369"/>
      <c r="E1278" s="369" t="s">
        <v>1219</v>
      </c>
      <c r="F1278" s="391">
        <v>21</v>
      </c>
      <c r="G1278" s="352" t="s">
        <v>4191</v>
      </c>
    </row>
    <row r="1279" spans="1:7" ht="47.25">
      <c r="A1279" s="384">
        <v>203</v>
      </c>
      <c r="B1279" s="369" t="s">
        <v>1130</v>
      </c>
      <c r="C1279" s="369" t="s">
        <v>1220</v>
      </c>
      <c r="D1279" s="369"/>
      <c r="E1279" s="369" t="s">
        <v>1221</v>
      </c>
      <c r="F1279" s="391">
        <v>90</v>
      </c>
      <c r="G1279" s="352" t="s">
        <v>4191</v>
      </c>
    </row>
    <row r="1280" spans="1:7" ht="63">
      <c r="A1280" s="384">
        <v>204</v>
      </c>
      <c r="B1280" s="369" t="s">
        <v>1131</v>
      </c>
      <c r="C1280" s="369" t="s">
        <v>1222</v>
      </c>
      <c r="D1280" s="369"/>
      <c r="E1280" s="369" t="s">
        <v>1223</v>
      </c>
      <c r="F1280" s="383">
        <v>110</v>
      </c>
      <c r="G1280" s="352" t="s">
        <v>4191</v>
      </c>
    </row>
    <row r="1281" spans="1:7" ht="63">
      <c r="A1281" s="384">
        <v>205</v>
      </c>
      <c r="B1281" s="369" t="s">
        <v>1132</v>
      </c>
      <c r="C1281" s="369" t="s">
        <v>1222</v>
      </c>
      <c r="D1281" s="369"/>
      <c r="E1281" s="369" t="s">
        <v>1223</v>
      </c>
      <c r="F1281" s="383">
        <v>130</v>
      </c>
      <c r="G1281" s="352" t="s">
        <v>4191</v>
      </c>
    </row>
    <row r="1282" spans="1:7" ht="63">
      <c r="A1282" s="384">
        <v>206</v>
      </c>
      <c r="B1282" s="369" t="s">
        <v>1133</v>
      </c>
      <c r="C1282" s="369" t="s">
        <v>1222</v>
      </c>
      <c r="D1282" s="369"/>
      <c r="E1282" s="369" t="s">
        <v>1223</v>
      </c>
      <c r="F1282" s="391">
        <v>200</v>
      </c>
      <c r="G1282" s="352" t="s">
        <v>4191</v>
      </c>
    </row>
    <row r="1283" spans="1:7" ht="47.25">
      <c r="A1283" s="384">
        <v>207</v>
      </c>
      <c r="B1283" s="369" t="s">
        <v>1134</v>
      </c>
      <c r="C1283" s="369" t="s">
        <v>1217</v>
      </c>
      <c r="D1283" s="369"/>
      <c r="E1283" s="369" t="s">
        <v>1224</v>
      </c>
      <c r="F1283" s="391">
        <v>60</v>
      </c>
      <c r="G1283" s="352" t="s">
        <v>4191</v>
      </c>
    </row>
    <row r="1284" spans="1:7" ht="78.75">
      <c r="A1284" s="384">
        <v>208</v>
      </c>
      <c r="B1284" s="369" t="s">
        <v>1135</v>
      </c>
      <c r="C1284" s="369" t="s">
        <v>1217</v>
      </c>
      <c r="D1284" s="369"/>
      <c r="E1284" s="369" t="s">
        <v>1225</v>
      </c>
      <c r="F1284" s="391">
        <v>150</v>
      </c>
      <c r="G1284" s="352" t="s">
        <v>4191</v>
      </c>
    </row>
    <row r="1285" spans="1:7" ht="189">
      <c r="A1285" s="384">
        <v>209</v>
      </c>
      <c r="B1285" s="369" t="s">
        <v>1136</v>
      </c>
      <c r="C1285" s="369" t="s">
        <v>1226</v>
      </c>
      <c r="D1285" s="369"/>
      <c r="E1285" s="369" t="s">
        <v>373</v>
      </c>
      <c r="F1285" s="383">
        <v>35</v>
      </c>
      <c r="G1285" s="352" t="s">
        <v>4191</v>
      </c>
    </row>
    <row r="1286" spans="1:7" ht="47.25">
      <c r="A1286" s="384">
        <v>210</v>
      </c>
      <c r="B1286" s="369" t="s">
        <v>1137</v>
      </c>
      <c r="C1286" s="369" t="s">
        <v>1227</v>
      </c>
      <c r="D1286" s="369"/>
      <c r="E1286" s="369" t="s">
        <v>1228</v>
      </c>
      <c r="F1286" s="383">
        <v>800</v>
      </c>
      <c r="G1286" s="352" t="s">
        <v>4191</v>
      </c>
    </row>
    <row r="1287" spans="1:7" ht="47.25">
      <c r="A1287" s="384">
        <v>211</v>
      </c>
      <c r="B1287" s="369" t="s">
        <v>1138</v>
      </c>
      <c r="C1287" s="369" t="s">
        <v>1229</v>
      </c>
      <c r="D1287" s="369"/>
      <c r="E1287" s="369" t="s">
        <v>1230</v>
      </c>
      <c r="F1287" s="383">
        <v>40</v>
      </c>
      <c r="G1287" s="352" t="s">
        <v>4191</v>
      </c>
    </row>
    <row r="1288" spans="1:7" ht="47.25">
      <c r="A1288" s="384">
        <v>212</v>
      </c>
      <c r="B1288" s="369" t="s">
        <v>1139</v>
      </c>
      <c r="C1288" s="369" t="s">
        <v>1227</v>
      </c>
      <c r="D1288" s="369"/>
      <c r="E1288" s="369" t="s">
        <v>1228</v>
      </c>
      <c r="F1288" s="383">
        <v>2500</v>
      </c>
      <c r="G1288" s="352" t="s">
        <v>4191</v>
      </c>
    </row>
    <row r="1289" spans="1:7" ht="47.25">
      <c r="A1289" s="384">
        <v>213</v>
      </c>
      <c r="B1289" s="369" t="s">
        <v>1140</v>
      </c>
      <c r="C1289" s="369" t="s">
        <v>1231</v>
      </c>
      <c r="D1289" s="369"/>
      <c r="E1289" s="369" t="s">
        <v>1232</v>
      </c>
      <c r="F1289" s="383">
        <v>20</v>
      </c>
      <c r="G1289" s="352" t="s">
        <v>4191</v>
      </c>
    </row>
    <row r="1290" spans="1:7" ht="47.25">
      <c r="A1290" s="384">
        <v>214</v>
      </c>
      <c r="B1290" s="369" t="s">
        <v>1233</v>
      </c>
      <c r="C1290" s="369" t="s">
        <v>2894</v>
      </c>
      <c r="D1290" s="369"/>
      <c r="E1290" s="369" t="s">
        <v>1999</v>
      </c>
      <c r="F1290" s="383">
        <v>1400</v>
      </c>
      <c r="G1290" s="352" t="s">
        <v>4191</v>
      </c>
    </row>
    <row r="1291" spans="1:7" ht="63">
      <c r="A1291" s="384">
        <v>215</v>
      </c>
      <c r="B1291" s="369" t="s">
        <v>1234</v>
      </c>
      <c r="C1291" s="369" t="s">
        <v>1258</v>
      </c>
      <c r="D1291" s="369"/>
      <c r="E1291" s="369"/>
      <c r="F1291" s="383">
        <v>10</v>
      </c>
      <c r="G1291" s="352" t="s">
        <v>4191</v>
      </c>
    </row>
    <row r="1292" spans="1:7" ht="63">
      <c r="A1292" s="384">
        <v>216</v>
      </c>
      <c r="B1292" s="369" t="s">
        <v>1235</v>
      </c>
      <c r="C1292" s="369" t="s">
        <v>1259</v>
      </c>
      <c r="D1292" s="369"/>
      <c r="E1292" s="369" t="s">
        <v>1260</v>
      </c>
      <c r="F1292" s="383">
        <v>950</v>
      </c>
      <c r="G1292" s="352" t="s">
        <v>4191</v>
      </c>
    </row>
    <row r="1293" spans="1:7" ht="63">
      <c r="A1293" s="384">
        <v>217</v>
      </c>
      <c r="B1293" s="369" t="s">
        <v>1236</v>
      </c>
      <c r="C1293" s="369" t="s">
        <v>1261</v>
      </c>
      <c r="D1293" s="369"/>
      <c r="E1293" s="369" t="s">
        <v>1262</v>
      </c>
      <c r="F1293" s="383">
        <v>5</v>
      </c>
      <c r="G1293" s="352" t="s">
        <v>4191</v>
      </c>
    </row>
    <row r="1294" spans="1:7" ht="47.25">
      <c r="A1294" s="384">
        <v>218</v>
      </c>
      <c r="B1294" s="369" t="s">
        <v>1237</v>
      </c>
      <c r="C1294" s="369" t="s">
        <v>1263</v>
      </c>
      <c r="D1294" s="369"/>
      <c r="E1294" s="369" t="s">
        <v>1264</v>
      </c>
      <c r="F1294" s="383">
        <v>10</v>
      </c>
      <c r="G1294" s="352" t="s">
        <v>4191</v>
      </c>
    </row>
    <row r="1295" spans="1:7" ht="63">
      <c r="A1295" s="384">
        <v>219</v>
      </c>
      <c r="B1295" s="369" t="s">
        <v>1238</v>
      </c>
      <c r="C1295" s="369" t="s">
        <v>1261</v>
      </c>
      <c r="D1295" s="369"/>
      <c r="E1295" s="369" t="s">
        <v>1262</v>
      </c>
      <c r="F1295" s="383">
        <v>60</v>
      </c>
      <c r="G1295" s="352" t="s">
        <v>4191</v>
      </c>
    </row>
    <row r="1296" spans="1:7" ht="47.25">
      <c r="A1296" s="384">
        <v>220</v>
      </c>
      <c r="B1296" s="369" t="s">
        <v>1239</v>
      </c>
      <c r="C1296" s="369" t="s">
        <v>1265</v>
      </c>
      <c r="D1296" s="369"/>
      <c r="E1296" s="369" t="s">
        <v>1266</v>
      </c>
      <c r="F1296" s="383">
        <v>3</v>
      </c>
      <c r="G1296" s="352" t="s">
        <v>4191</v>
      </c>
    </row>
    <row r="1297" spans="1:7" ht="47.25">
      <c r="A1297" s="384">
        <v>221</v>
      </c>
      <c r="B1297" s="369" t="s">
        <v>1240</v>
      </c>
      <c r="C1297" s="369" t="s">
        <v>1267</v>
      </c>
      <c r="D1297" s="369"/>
      <c r="E1297" s="369" t="s">
        <v>1268</v>
      </c>
      <c r="F1297" s="383">
        <v>5</v>
      </c>
      <c r="G1297" s="352" t="s">
        <v>4191</v>
      </c>
    </row>
    <row r="1298" spans="1:7" ht="63">
      <c r="A1298" s="384">
        <v>222</v>
      </c>
      <c r="B1298" s="369" t="s">
        <v>1241</v>
      </c>
      <c r="C1298" s="369" t="s">
        <v>1261</v>
      </c>
      <c r="D1298" s="369"/>
      <c r="E1298" s="369" t="s">
        <v>1262</v>
      </c>
      <c r="F1298" s="383">
        <v>42</v>
      </c>
      <c r="G1298" s="352" t="s">
        <v>4191</v>
      </c>
    </row>
    <row r="1299" spans="1:7" ht="63">
      <c r="A1299" s="384">
        <v>223</v>
      </c>
      <c r="B1299" s="369" t="s">
        <v>1242</v>
      </c>
      <c r="C1299" s="369" t="s">
        <v>1269</v>
      </c>
      <c r="D1299" s="369"/>
      <c r="E1299" s="369" t="s">
        <v>1270</v>
      </c>
      <c r="F1299" s="383">
        <v>330</v>
      </c>
      <c r="G1299" s="352" t="s">
        <v>4191</v>
      </c>
    </row>
    <row r="1300" spans="1:7" ht="63">
      <c r="A1300" s="384">
        <v>224</v>
      </c>
      <c r="B1300" s="369" t="s">
        <v>1243</v>
      </c>
      <c r="C1300" s="369" t="s">
        <v>1269</v>
      </c>
      <c r="D1300" s="369"/>
      <c r="E1300" s="369" t="s">
        <v>1270</v>
      </c>
      <c r="F1300" s="383">
        <v>40</v>
      </c>
      <c r="G1300" s="352" t="s">
        <v>4191</v>
      </c>
    </row>
    <row r="1301" spans="1:7" ht="47.25">
      <c r="A1301" s="384">
        <v>225</v>
      </c>
      <c r="B1301" s="369" t="s">
        <v>1244</v>
      </c>
      <c r="C1301" s="369" t="s">
        <v>1271</v>
      </c>
      <c r="D1301" s="369"/>
      <c r="E1301" s="369" t="s">
        <v>1272</v>
      </c>
      <c r="F1301" s="383">
        <v>180</v>
      </c>
      <c r="G1301" s="352" t="s">
        <v>4191</v>
      </c>
    </row>
    <row r="1302" spans="1:7" ht="31.5">
      <c r="A1302" s="384">
        <v>226</v>
      </c>
      <c r="B1302" s="369" t="s">
        <v>1245</v>
      </c>
      <c r="C1302" s="369" t="s">
        <v>1273</v>
      </c>
      <c r="D1302" s="369"/>
      <c r="E1302" s="369" t="s">
        <v>1274</v>
      </c>
      <c r="F1302" s="383">
        <v>10</v>
      </c>
      <c r="G1302" s="352" t="s">
        <v>4191</v>
      </c>
    </row>
    <row r="1303" spans="1:7" ht="63">
      <c r="A1303" s="384">
        <v>227</v>
      </c>
      <c r="B1303" s="369" t="s">
        <v>1246</v>
      </c>
      <c r="C1303" s="369" t="s">
        <v>1275</v>
      </c>
      <c r="D1303" s="369"/>
      <c r="E1303" s="369" t="s">
        <v>1276</v>
      </c>
      <c r="F1303" s="383">
        <v>72</v>
      </c>
      <c r="G1303" s="352" t="s">
        <v>4191</v>
      </c>
    </row>
    <row r="1304" spans="1:7" ht="63">
      <c r="A1304" s="384">
        <v>228</v>
      </c>
      <c r="B1304" s="369" t="s">
        <v>1247</v>
      </c>
      <c r="C1304" s="369" t="s">
        <v>1277</v>
      </c>
      <c r="D1304" s="369"/>
      <c r="E1304" s="369" t="s">
        <v>1278</v>
      </c>
      <c r="F1304" s="383">
        <v>10</v>
      </c>
      <c r="G1304" s="352" t="s">
        <v>4191</v>
      </c>
    </row>
    <row r="1305" spans="1:7" ht="63">
      <c r="A1305" s="384">
        <v>229</v>
      </c>
      <c r="B1305" s="369" t="s">
        <v>1248</v>
      </c>
      <c r="C1305" s="369" t="s">
        <v>1277</v>
      </c>
      <c r="D1305" s="369"/>
      <c r="E1305" s="369" t="s">
        <v>1278</v>
      </c>
      <c r="F1305" s="383">
        <v>20</v>
      </c>
      <c r="G1305" s="352" t="s">
        <v>4191</v>
      </c>
    </row>
    <row r="1306" spans="1:7" ht="63">
      <c r="A1306" s="384">
        <v>230</v>
      </c>
      <c r="B1306" s="369" t="s">
        <v>1249</v>
      </c>
      <c r="C1306" s="369" t="s">
        <v>1279</v>
      </c>
      <c r="D1306" s="369"/>
      <c r="E1306" s="369" t="s">
        <v>1280</v>
      </c>
      <c r="F1306" s="383">
        <v>132</v>
      </c>
      <c r="G1306" s="352" t="s">
        <v>4191</v>
      </c>
    </row>
    <row r="1307" spans="1:7" ht="78.75">
      <c r="A1307" s="384">
        <v>231</v>
      </c>
      <c r="B1307" s="369" t="s">
        <v>1250</v>
      </c>
      <c r="C1307" s="369" t="s">
        <v>1281</v>
      </c>
      <c r="D1307" s="369"/>
      <c r="E1307" s="369" t="s">
        <v>1282</v>
      </c>
      <c r="F1307" s="383">
        <v>10</v>
      </c>
      <c r="G1307" s="352" t="s">
        <v>4191</v>
      </c>
    </row>
    <row r="1308" spans="1:7" ht="47.25">
      <c r="A1308" s="384">
        <v>232</v>
      </c>
      <c r="B1308" s="369" t="s">
        <v>1251</v>
      </c>
      <c r="C1308" s="369" t="s">
        <v>1283</v>
      </c>
      <c r="D1308" s="369"/>
      <c r="E1308" s="369" t="s">
        <v>1278</v>
      </c>
      <c r="F1308" s="383">
        <v>65</v>
      </c>
      <c r="G1308" s="352" t="s">
        <v>4191</v>
      </c>
    </row>
    <row r="1309" spans="1:7" ht="31.5">
      <c r="A1309" s="384">
        <v>233</v>
      </c>
      <c r="B1309" s="369" t="s">
        <v>1252</v>
      </c>
      <c r="C1309" s="369" t="s">
        <v>1283</v>
      </c>
      <c r="D1309" s="369"/>
      <c r="E1309" s="369" t="s">
        <v>1278</v>
      </c>
      <c r="F1309" s="383">
        <v>40</v>
      </c>
      <c r="G1309" s="352" t="s">
        <v>4191</v>
      </c>
    </row>
    <row r="1310" spans="1:7" ht="47.25">
      <c r="A1310" s="384">
        <v>234</v>
      </c>
      <c r="B1310" s="369" t="s">
        <v>1253</v>
      </c>
      <c r="C1310" s="369" t="s">
        <v>1284</v>
      </c>
      <c r="D1310" s="369"/>
      <c r="E1310" s="369" t="s">
        <v>1285</v>
      </c>
      <c r="F1310" s="383">
        <v>30</v>
      </c>
      <c r="G1310" s="352" t="s">
        <v>4191</v>
      </c>
    </row>
    <row r="1311" spans="1:7" ht="63">
      <c r="A1311" s="384">
        <v>235</v>
      </c>
      <c r="B1311" s="369" t="s">
        <v>1254</v>
      </c>
      <c r="C1311" s="369" t="s">
        <v>1286</v>
      </c>
      <c r="D1311" s="369"/>
      <c r="E1311" s="369" t="s">
        <v>1287</v>
      </c>
      <c r="F1311" s="383">
        <v>180</v>
      </c>
      <c r="G1311" s="352" t="s">
        <v>4191</v>
      </c>
    </row>
    <row r="1312" spans="1:7" ht="63">
      <c r="A1312" s="384">
        <v>236</v>
      </c>
      <c r="B1312" s="369" t="s">
        <v>1255</v>
      </c>
      <c r="C1312" s="369" t="s">
        <v>1288</v>
      </c>
      <c r="D1312" s="369"/>
      <c r="E1312" s="369" t="s">
        <v>1289</v>
      </c>
      <c r="F1312" s="383">
        <v>40</v>
      </c>
      <c r="G1312" s="352" t="s">
        <v>4191</v>
      </c>
    </row>
    <row r="1313" spans="1:7" ht="126">
      <c r="A1313" s="384">
        <v>237</v>
      </c>
      <c r="B1313" s="405" t="s">
        <v>1256</v>
      </c>
      <c r="C1313" s="614" t="s">
        <v>1290</v>
      </c>
      <c r="D1313" s="614"/>
      <c r="E1313" s="614" t="s">
        <v>1291</v>
      </c>
      <c r="F1313" s="383">
        <v>22</v>
      </c>
      <c r="G1313" s="352" t="s">
        <v>4191</v>
      </c>
    </row>
    <row r="1314" spans="1:7" ht="78.75">
      <c r="A1314" s="384">
        <v>238</v>
      </c>
      <c r="B1314" s="614" t="s">
        <v>1257</v>
      </c>
      <c r="C1314" s="405" t="s">
        <v>1292</v>
      </c>
      <c r="D1314" s="405"/>
      <c r="E1314" s="614" t="s">
        <v>1293</v>
      </c>
      <c r="F1314" s="383">
        <v>130</v>
      </c>
      <c r="G1314" s="352" t="s">
        <v>4191</v>
      </c>
    </row>
    <row r="1315" spans="1:7" ht="63">
      <c r="A1315" s="384">
        <v>239</v>
      </c>
      <c r="B1315" s="405" t="s">
        <v>2000</v>
      </c>
      <c r="C1315" s="547" t="s">
        <v>1294</v>
      </c>
      <c r="D1315" s="547"/>
      <c r="E1315" s="615" t="s">
        <v>1291</v>
      </c>
      <c r="F1315" s="383">
        <v>20</v>
      </c>
      <c r="G1315" s="352" t="s">
        <v>4191</v>
      </c>
    </row>
    <row r="1316" spans="1:7" ht="78.75">
      <c r="A1316" s="384">
        <v>240</v>
      </c>
      <c r="B1316" s="369" t="s">
        <v>2001</v>
      </c>
      <c r="C1316" s="369" t="s">
        <v>2002</v>
      </c>
      <c r="D1316" s="369"/>
      <c r="E1316" s="369" t="s">
        <v>2003</v>
      </c>
      <c r="F1316" s="544"/>
      <c r="G1316" s="352" t="s">
        <v>4191</v>
      </c>
    </row>
    <row r="1317" spans="1:7" ht="47.25">
      <c r="A1317" s="384">
        <v>241</v>
      </c>
      <c r="B1317" s="369" t="s">
        <v>2004</v>
      </c>
      <c r="C1317" s="369"/>
      <c r="D1317" s="369"/>
      <c r="E1317" s="369" t="s">
        <v>2005</v>
      </c>
      <c r="F1317" s="544">
        <v>2.8</v>
      </c>
      <c r="G1317" s="352" t="s">
        <v>4191</v>
      </c>
    </row>
    <row r="1318" spans="1:7" ht="31.5">
      <c r="A1318" s="384">
        <v>242</v>
      </c>
      <c r="B1318" s="369" t="s">
        <v>2006</v>
      </c>
      <c r="C1318" s="369" t="s">
        <v>2007</v>
      </c>
      <c r="D1318" s="369"/>
      <c r="E1318" s="369" t="s">
        <v>2008</v>
      </c>
      <c r="F1318" s="544"/>
      <c r="G1318" s="352" t="s">
        <v>4191</v>
      </c>
    </row>
    <row r="1319" spans="1:7" ht="31.5">
      <c r="A1319" s="384">
        <v>243</v>
      </c>
      <c r="B1319" s="369" t="s">
        <v>2009</v>
      </c>
      <c r="C1319" s="369"/>
      <c r="D1319" s="369"/>
      <c r="E1319" s="369" t="s">
        <v>2010</v>
      </c>
      <c r="F1319" s="544">
        <v>4.7</v>
      </c>
      <c r="G1319" s="352" t="s">
        <v>4191</v>
      </c>
    </row>
    <row r="1320" spans="1:7" ht="63">
      <c r="A1320" s="384">
        <v>244</v>
      </c>
      <c r="B1320" s="369" t="s">
        <v>2011</v>
      </c>
      <c r="C1320" s="369"/>
      <c r="D1320" s="369"/>
      <c r="E1320" s="369" t="s">
        <v>2012</v>
      </c>
      <c r="F1320" s="536">
        <v>4.3</v>
      </c>
      <c r="G1320" s="352" t="s">
        <v>4191</v>
      </c>
    </row>
    <row r="1321" spans="1:7" ht="47.25">
      <c r="A1321" s="384">
        <v>245</v>
      </c>
      <c r="B1321" s="547" t="s">
        <v>2013</v>
      </c>
      <c r="C1321" s="547" t="s">
        <v>2014</v>
      </c>
      <c r="D1321" s="547"/>
      <c r="E1321" s="547" t="s">
        <v>2015</v>
      </c>
      <c r="F1321" s="616"/>
      <c r="G1321" s="352" t="s">
        <v>4191</v>
      </c>
    </row>
    <row r="1322" spans="1:7" ht="78.75">
      <c r="A1322" s="384">
        <v>246</v>
      </c>
      <c r="B1322" s="547" t="s">
        <v>1295</v>
      </c>
      <c r="C1322" s="547" t="s">
        <v>1296</v>
      </c>
      <c r="D1322" s="547"/>
      <c r="E1322" s="547" t="s">
        <v>1297</v>
      </c>
      <c r="F1322" s="533">
        <v>32</v>
      </c>
      <c r="G1322" s="352" t="s">
        <v>4191</v>
      </c>
    </row>
    <row r="1323" spans="1:7" ht="78.75">
      <c r="A1323" s="384">
        <v>247</v>
      </c>
      <c r="B1323" s="547" t="s">
        <v>1299</v>
      </c>
      <c r="C1323" s="547" t="s">
        <v>2016</v>
      </c>
      <c r="D1323" s="547"/>
      <c r="E1323" s="547" t="s">
        <v>1298</v>
      </c>
      <c r="F1323" s="533">
        <v>56</v>
      </c>
      <c r="G1323" s="352" t="s">
        <v>4191</v>
      </c>
    </row>
    <row r="1324" spans="1:7" ht="47.25">
      <c r="A1324" s="384">
        <v>248</v>
      </c>
      <c r="B1324" s="547" t="s">
        <v>2017</v>
      </c>
      <c r="C1324" s="547" t="s">
        <v>2018</v>
      </c>
      <c r="D1324" s="547"/>
      <c r="E1324" s="547" t="s">
        <v>2019</v>
      </c>
      <c r="F1324" s="533">
        <v>6</v>
      </c>
      <c r="G1324" s="352" t="s">
        <v>4191</v>
      </c>
    </row>
    <row r="1325" spans="1:7" ht="63">
      <c r="A1325" s="384">
        <v>249</v>
      </c>
      <c r="B1325" s="547" t="s">
        <v>1300</v>
      </c>
      <c r="C1325" s="547" t="s">
        <v>1301</v>
      </c>
      <c r="D1325" s="547"/>
      <c r="E1325" s="369" t="s">
        <v>1302</v>
      </c>
      <c r="F1325" s="533">
        <v>60</v>
      </c>
      <c r="G1325" s="352" t="s">
        <v>4191</v>
      </c>
    </row>
    <row r="1326" spans="1:7" ht="47.25">
      <c r="A1326" s="384">
        <v>250</v>
      </c>
      <c r="B1326" s="547" t="s">
        <v>2020</v>
      </c>
      <c r="C1326" s="547"/>
      <c r="D1326" s="547" t="s">
        <v>2021</v>
      </c>
      <c r="E1326" s="547" t="s">
        <v>2015</v>
      </c>
      <c r="F1326" s="533"/>
      <c r="G1326" s="352" t="s">
        <v>4420</v>
      </c>
    </row>
    <row r="1327" spans="1:7" ht="31.5">
      <c r="A1327" s="384">
        <v>251</v>
      </c>
      <c r="B1327" s="369" t="s">
        <v>2022</v>
      </c>
      <c r="C1327" s="369"/>
      <c r="D1327" s="369"/>
      <c r="E1327" s="369" t="s">
        <v>2023</v>
      </c>
      <c r="F1327" s="533">
        <v>2</v>
      </c>
      <c r="G1327" s="352" t="s">
        <v>4191</v>
      </c>
    </row>
    <row r="1328" spans="1:7" ht="47.25">
      <c r="A1328" s="384">
        <v>252</v>
      </c>
      <c r="B1328" s="547" t="s">
        <v>1303</v>
      </c>
      <c r="C1328" s="547" t="s">
        <v>1305</v>
      </c>
      <c r="D1328" s="547"/>
      <c r="E1328" s="369" t="s">
        <v>1306</v>
      </c>
      <c r="F1328" s="533">
        <v>12</v>
      </c>
      <c r="G1328" s="352" t="s">
        <v>4191</v>
      </c>
    </row>
    <row r="1329" spans="1:7" ht="110.25">
      <c r="A1329" s="384">
        <v>253</v>
      </c>
      <c r="B1329" s="369" t="s">
        <v>1304</v>
      </c>
      <c r="C1329" s="547" t="s">
        <v>1307</v>
      </c>
      <c r="D1329" s="547"/>
      <c r="E1329" s="547" t="s">
        <v>1308</v>
      </c>
      <c r="F1329" s="533">
        <v>167</v>
      </c>
      <c r="G1329" s="352" t="s">
        <v>4191</v>
      </c>
    </row>
    <row r="1330" spans="1:7" ht="110.25">
      <c r="A1330" s="384">
        <v>254</v>
      </c>
      <c r="B1330" s="369" t="s">
        <v>2024</v>
      </c>
      <c r="C1330" s="369" t="s">
        <v>2025</v>
      </c>
      <c r="D1330" s="369"/>
      <c r="E1330" s="547" t="s">
        <v>1314</v>
      </c>
      <c r="F1330" s="536">
        <v>4.5</v>
      </c>
      <c r="G1330" s="352" t="s">
        <v>4191</v>
      </c>
    </row>
    <row r="1331" spans="1:7" ht="47.25">
      <c r="A1331" s="384">
        <v>255</v>
      </c>
      <c r="B1331" s="369" t="s">
        <v>2026</v>
      </c>
      <c r="C1331" s="547" t="s">
        <v>2018</v>
      </c>
      <c r="D1331" s="547"/>
      <c r="E1331" s="547" t="s">
        <v>2027</v>
      </c>
      <c r="F1331" s="536">
        <v>0.7</v>
      </c>
      <c r="G1331" s="352" t="s">
        <v>4191</v>
      </c>
    </row>
    <row r="1332" spans="1:7" ht="63">
      <c r="A1332" s="384">
        <v>256</v>
      </c>
      <c r="B1332" s="369" t="s">
        <v>2028</v>
      </c>
      <c r="C1332" s="369" t="s">
        <v>2029</v>
      </c>
      <c r="D1332" s="369"/>
      <c r="E1332" s="547" t="s">
        <v>2030</v>
      </c>
      <c r="F1332" s="616"/>
      <c r="G1332" s="352" t="s">
        <v>4191</v>
      </c>
    </row>
    <row r="1333" spans="1:7" ht="94.5">
      <c r="A1333" s="384">
        <v>257</v>
      </c>
      <c r="B1333" s="369" t="s">
        <v>1309</v>
      </c>
      <c r="C1333" s="547" t="s">
        <v>1311</v>
      </c>
      <c r="D1333" s="547"/>
      <c r="E1333" s="547" t="s">
        <v>1312</v>
      </c>
      <c r="F1333" s="533">
        <v>171</v>
      </c>
      <c r="G1333" s="352" t="s">
        <v>4191</v>
      </c>
    </row>
    <row r="1334" spans="1:7" ht="78.75">
      <c r="A1334" s="384">
        <v>258</v>
      </c>
      <c r="B1334" s="369" t="s">
        <v>1310</v>
      </c>
      <c r="C1334" s="547" t="s">
        <v>1313</v>
      </c>
      <c r="D1334" s="547"/>
      <c r="E1334" s="547" t="s">
        <v>1314</v>
      </c>
      <c r="F1334" s="536">
        <v>7.5</v>
      </c>
      <c r="G1334" s="352" t="s">
        <v>4191</v>
      </c>
    </row>
    <row r="1335" spans="1:7" ht="47.25">
      <c r="A1335" s="384">
        <v>259</v>
      </c>
      <c r="B1335" s="369" t="s">
        <v>2031</v>
      </c>
      <c r="C1335" s="547" t="s">
        <v>2032</v>
      </c>
      <c r="D1335" s="547"/>
      <c r="E1335" s="369" t="s">
        <v>2033</v>
      </c>
      <c r="F1335" s="536"/>
      <c r="G1335" s="352" t="s">
        <v>4191</v>
      </c>
    </row>
    <row r="1336" spans="1:7" ht="47.25">
      <c r="A1336" s="384">
        <v>260</v>
      </c>
      <c r="B1336" s="369" t="s">
        <v>2034</v>
      </c>
      <c r="C1336" s="369" t="s">
        <v>2035</v>
      </c>
      <c r="D1336" s="369"/>
      <c r="E1336" s="369" t="s">
        <v>2036</v>
      </c>
      <c r="F1336" s="536"/>
      <c r="G1336" s="352" t="s">
        <v>4191</v>
      </c>
    </row>
    <row r="1337" spans="1:7" ht="47.25">
      <c r="A1337" s="384">
        <v>261</v>
      </c>
      <c r="B1337" s="369" t="s">
        <v>2037</v>
      </c>
      <c r="C1337" s="369" t="s">
        <v>2018</v>
      </c>
      <c r="D1337" s="369"/>
      <c r="E1337" s="369" t="s">
        <v>2038</v>
      </c>
      <c r="F1337" s="536">
        <v>0.7</v>
      </c>
      <c r="G1337" s="352" t="s">
        <v>4191</v>
      </c>
    </row>
    <row r="1338" spans="1:7" ht="78.75">
      <c r="A1338" s="384">
        <v>262</v>
      </c>
      <c r="B1338" s="369" t="s">
        <v>2039</v>
      </c>
      <c r="C1338" s="369" t="s">
        <v>2040</v>
      </c>
      <c r="D1338" s="369"/>
      <c r="E1338" s="547" t="s">
        <v>1314</v>
      </c>
      <c r="F1338" s="536">
        <v>1.2</v>
      </c>
      <c r="G1338" s="352" t="s">
        <v>4191</v>
      </c>
    </row>
    <row r="1339" spans="1:7" ht="47.25">
      <c r="A1339" s="384">
        <v>263</v>
      </c>
      <c r="B1339" s="369" t="s">
        <v>2041</v>
      </c>
      <c r="C1339" s="369" t="s">
        <v>2042</v>
      </c>
      <c r="D1339" s="369"/>
      <c r="E1339" s="369" t="s">
        <v>2033</v>
      </c>
      <c r="F1339" s="616"/>
      <c r="G1339" s="352" t="s">
        <v>4191</v>
      </c>
    </row>
    <row r="1340" spans="1:7" ht="47.25">
      <c r="A1340" s="384">
        <v>264</v>
      </c>
      <c r="B1340" s="369" t="s">
        <v>2043</v>
      </c>
      <c r="C1340" s="369" t="s">
        <v>2044</v>
      </c>
      <c r="D1340" s="369"/>
      <c r="E1340" s="369" t="s">
        <v>2045</v>
      </c>
      <c r="F1340" s="616"/>
      <c r="G1340" s="352" t="s">
        <v>4191</v>
      </c>
    </row>
    <row r="1341" spans="1:7" ht="78.75">
      <c r="A1341" s="384">
        <v>265</v>
      </c>
      <c r="B1341" s="369" t="s">
        <v>2046</v>
      </c>
      <c r="C1341" s="369" t="s">
        <v>2047</v>
      </c>
      <c r="D1341" s="369"/>
      <c r="E1341" s="369" t="s">
        <v>2048</v>
      </c>
      <c r="F1341" s="383">
        <v>6</v>
      </c>
      <c r="G1341" s="352" t="s">
        <v>4191</v>
      </c>
    </row>
    <row r="1342" spans="1:7" ht="63">
      <c r="A1342" s="384">
        <v>266</v>
      </c>
      <c r="B1342" s="547" t="s">
        <v>2049</v>
      </c>
      <c r="C1342" s="547" t="s">
        <v>2050</v>
      </c>
      <c r="D1342" s="547"/>
      <c r="E1342" s="369" t="s">
        <v>2051</v>
      </c>
      <c r="F1342" s="383">
        <v>9</v>
      </c>
      <c r="G1342" s="352" t="s">
        <v>4191</v>
      </c>
    </row>
    <row r="1343" spans="1:7" ht="47.25">
      <c r="A1343" s="384">
        <v>267</v>
      </c>
      <c r="B1343" s="369" t="s">
        <v>2052</v>
      </c>
      <c r="C1343" s="369" t="s">
        <v>2053</v>
      </c>
      <c r="D1343" s="369"/>
      <c r="E1343" s="369" t="s">
        <v>2030</v>
      </c>
      <c r="F1343" s="383"/>
      <c r="G1343" s="352" t="s">
        <v>4191</v>
      </c>
    </row>
    <row r="1344" spans="1:7" ht="78.75">
      <c r="A1344" s="384">
        <v>268</v>
      </c>
      <c r="B1344" s="547" t="s">
        <v>2054</v>
      </c>
      <c r="C1344" s="547" t="s">
        <v>2055</v>
      </c>
      <c r="D1344" s="547"/>
      <c r="E1344" s="369" t="s">
        <v>2056</v>
      </c>
      <c r="F1344" s="383">
        <v>8</v>
      </c>
      <c r="G1344" s="352" t="s">
        <v>4191</v>
      </c>
    </row>
    <row r="1345" spans="1:7" ht="94.5">
      <c r="A1345" s="384">
        <v>269</v>
      </c>
      <c r="B1345" s="369" t="s">
        <v>2057</v>
      </c>
      <c r="C1345" s="547" t="s">
        <v>2058</v>
      </c>
      <c r="D1345" s="547"/>
      <c r="E1345" s="369" t="s">
        <v>2059</v>
      </c>
      <c r="F1345" s="544">
        <v>3.4</v>
      </c>
      <c r="G1345" s="352" t="s">
        <v>4191</v>
      </c>
    </row>
    <row r="1346" spans="1:7" ht="47.25">
      <c r="A1346" s="384">
        <v>270</v>
      </c>
      <c r="B1346" s="369" t="s">
        <v>1315</v>
      </c>
      <c r="C1346" s="547" t="s">
        <v>1323</v>
      </c>
      <c r="D1346" s="547"/>
      <c r="E1346" s="369" t="s">
        <v>1324</v>
      </c>
      <c r="F1346" s="383">
        <v>86</v>
      </c>
      <c r="G1346" s="352" t="s">
        <v>4191</v>
      </c>
    </row>
    <row r="1347" spans="1:7" ht="47.25">
      <c r="A1347" s="384">
        <v>271</v>
      </c>
      <c r="B1347" s="369" t="s">
        <v>1316</v>
      </c>
      <c r="C1347" s="547" t="s">
        <v>1325</v>
      </c>
      <c r="D1347" s="615"/>
      <c r="E1347" s="369" t="s">
        <v>1326</v>
      </c>
      <c r="F1347" s="383">
        <v>52</v>
      </c>
      <c r="G1347" s="352" t="s">
        <v>4191</v>
      </c>
    </row>
    <row r="1348" spans="1:7" ht="47.25">
      <c r="A1348" s="384">
        <v>272</v>
      </c>
      <c r="B1348" s="369" t="s">
        <v>1317</v>
      </c>
      <c r="C1348" s="547" t="s">
        <v>1327</v>
      </c>
      <c r="D1348" s="615"/>
      <c r="E1348" s="369" t="s">
        <v>1328</v>
      </c>
      <c r="F1348" s="383">
        <v>54</v>
      </c>
      <c r="G1348" s="352" t="s">
        <v>4191</v>
      </c>
    </row>
    <row r="1349" spans="1:7" ht="94.5">
      <c r="A1349" s="384">
        <v>273</v>
      </c>
      <c r="B1349" s="369" t="s">
        <v>1318</v>
      </c>
      <c r="C1349" s="547" t="s">
        <v>1329</v>
      </c>
      <c r="D1349" s="547"/>
      <c r="E1349" s="369" t="s">
        <v>1324</v>
      </c>
      <c r="F1349" s="383">
        <v>25</v>
      </c>
      <c r="G1349" s="352" t="s">
        <v>4191</v>
      </c>
    </row>
    <row r="1350" spans="1:7" ht="63">
      <c r="A1350" s="384">
        <v>274</v>
      </c>
      <c r="B1350" s="369" t="s">
        <v>1319</v>
      </c>
      <c r="C1350" s="547" t="s">
        <v>1330</v>
      </c>
      <c r="D1350" s="615"/>
      <c r="E1350" s="369" t="s">
        <v>1331</v>
      </c>
      <c r="F1350" s="383">
        <v>10</v>
      </c>
      <c r="G1350" s="352" t="s">
        <v>4191</v>
      </c>
    </row>
    <row r="1351" spans="1:7" ht="78.75">
      <c r="A1351" s="384">
        <v>275</v>
      </c>
      <c r="B1351" s="369" t="s">
        <v>1320</v>
      </c>
      <c r="C1351" s="547" t="s">
        <v>1332</v>
      </c>
      <c r="D1351" s="615"/>
      <c r="E1351" s="369" t="s">
        <v>1321</v>
      </c>
      <c r="F1351" s="544">
        <v>8.5</v>
      </c>
      <c r="G1351" s="352" t="s">
        <v>4191</v>
      </c>
    </row>
    <row r="1352" spans="1:7" ht="47.25">
      <c r="A1352" s="384">
        <v>276</v>
      </c>
      <c r="B1352" s="369" t="s">
        <v>1321</v>
      </c>
      <c r="C1352" s="547" t="s">
        <v>1333</v>
      </c>
      <c r="D1352" s="547"/>
      <c r="E1352" s="547" t="s">
        <v>1324</v>
      </c>
      <c r="F1352" s="393">
        <v>6</v>
      </c>
      <c r="G1352" s="352" t="s">
        <v>4191</v>
      </c>
    </row>
    <row r="1353" spans="1:7" ht="78.75">
      <c r="A1353" s="384">
        <v>277</v>
      </c>
      <c r="B1353" s="369" t="s">
        <v>1322</v>
      </c>
      <c r="C1353" s="547" t="s">
        <v>1334</v>
      </c>
      <c r="D1353" s="615"/>
      <c r="E1353" s="369" t="s">
        <v>1331</v>
      </c>
      <c r="F1353" s="393">
        <v>9</v>
      </c>
      <c r="G1353" s="352" t="s">
        <v>4191</v>
      </c>
    </row>
    <row r="1354" spans="1:7" ht="141.75">
      <c r="A1354" s="384">
        <v>278</v>
      </c>
      <c r="B1354" s="369" t="s">
        <v>1322</v>
      </c>
      <c r="C1354" s="369" t="s">
        <v>1335</v>
      </c>
      <c r="D1354" s="369"/>
      <c r="E1354" s="369" t="s">
        <v>1336</v>
      </c>
      <c r="F1354" s="393">
        <v>47</v>
      </c>
      <c r="G1354" s="352" t="s">
        <v>4191</v>
      </c>
    </row>
    <row r="1355" spans="1:7" ht="63">
      <c r="A1355" s="384">
        <v>279</v>
      </c>
      <c r="B1355" s="547" t="s">
        <v>1322</v>
      </c>
      <c r="C1355" s="547" t="s">
        <v>2060</v>
      </c>
      <c r="D1355" s="547"/>
      <c r="E1355" s="615" t="s">
        <v>2061</v>
      </c>
      <c r="F1355" s="617">
        <v>3.7</v>
      </c>
      <c r="G1355" s="352" t="s">
        <v>4191</v>
      </c>
    </row>
    <row r="1356" spans="1:7" ht="94.5">
      <c r="A1356" s="384">
        <v>280</v>
      </c>
      <c r="B1356" s="547" t="s">
        <v>2062</v>
      </c>
      <c r="C1356" s="547" t="s">
        <v>2063</v>
      </c>
      <c r="D1356" s="547"/>
      <c r="E1356" s="547" t="s">
        <v>2064</v>
      </c>
      <c r="F1356" s="544">
        <v>5.8</v>
      </c>
      <c r="G1356" s="352" t="s">
        <v>4191</v>
      </c>
    </row>
    <row r="1357" spans="1:7" ht="31.5">
      <c r="A1357" s="384">
        <v>281</v>
      </c>
      <c r="B1357" s="547" t="s">
        <v>2065</v>
      </c>
      <c r="C1357" s="547" t="s">
        <v>2066</v>
      </c>
      <c r="D1357" s="547"/>
      <c r="E1357" s="369" t="s">
        <v>2067</v>
      </c>
      <c r="F1357" s="544">
        <v>3.5</v>
      </c>
      <c r="G1357" s="352" t="s">
        <v>4191</v>
      </c>
    </row>
    <row r="1358" spans="1:7" ht="78.75">
      <c r="A1358" s="384">
        <v>282</v>
      </c>
      <c r="B1358" s="547" t="s">
        <v>1337</v>
      </c>
      <c r="C1358" s="547" t="s">
        <v>2068</v>
      </c>
      <c r="D1358" s="547"/>
      <c r="E1358" s="369" t="s">
        <v>2069</v>
      </c>
      <c r="F1358" s="383">
        <v>28</v>
      </c>
      <c r="G1358" s="352" t="s">
        <v>4191</v>
      </c>
    </row>
    <row r="1359" spans="1:7" ht="94.5">
      <c r="A1359" s="384">
        <v>283</v>
      </c>
      <c r="B1359" s="547" t="s">
        <v>2070</v>
      </c>
      <c r="C1359" s="547" t="s">
        <v>2071</v>
      </c>
      <c r="D1359" s="547"/>
      <c r="E1359" s="369" t="s">
        <v>2072</v>
      </c>
      <c r="F1359" s="617">
        <v>1.8</v>
      </c>
      <c r="G1359" s="352" t="s">
        <v>4191</v>
      </c>
    </row>
    <row r="1360" spans="1:7" ht="63">
      <c r="A1360" s="384">
        <v>284</v>
      </c>
      <c r="B1360" s="547" t="s">
        <v>2070</v>
      </c>
      <c r="C1360" s="547" t="s">
        <v>2073</v>
      </c>
      <c r="D1360" s="547"/>
      <c r="E1360" s="547" t="s">
        <v>2074</v>
      </c>
      <c r="F1360" s="393">
        <v>6</v>
      </c>
      <c r="G1360" s="352" t="s">
        <v>4191</v>
      </c>
    </row>
    <row r="1361" spans="1:7" ht="31.5">
      <c r="A1361" s="384">
        <v>285</v>
      </c>
      <c r="B1361" s="547" t="s">
        <v>2075</v>
      </c>
      <c r="C1361" s="547" t="s">
        <v>2076</v>
      </c>
      <c r="D1361" s="547"/>
      <c r="E1361" s="547" t="s">
        <v>2077</v>
      </c>
      <c r="F1361" s="617">
        <v>3.5</v>
      </c>
      <c r="G1361" s="352" t="s">
        <v>4191</v>
      </c>
    </row>
    <row r="1362" spans="1:7" ht="47.25">
      <c r="A1362" s="384">
        <v>286</v>
      </c>
      <c r="B1362" s="547" t="s">
        <v>2078</v>
      </c>
      <c r="C1362" s="547" t="s">
        <v>2079</v>
      </c>
      <c r="D1362" s="547"/>
      <c r="E1362" s="547" t="s">
        <v>2080</v>
      </c>
      <c r="F1362" s="617">
        <v>0.7</v>
      </c>
      <c r="G1362" s="352" t="s">
        <v>4191</v>
      </c>
    </row>
    <row r="1363" spans="1:7" ht="31.5">
      <c r="A1363" s="384">
        <v>287</v>
      </c>
      <c r="B1363" s="369" t="s">
        <v>2081</v>
      </c>
      <c r="C1363" s="369" t="s">
        <v>2082</v>
      </c>
      <c r="D1363" s="369"/>
      <c r="E1363" s="369" t="s">
        <v>2083</v>
      </c>
      <c r="F1363" s="617">
        <v>1.8</v>
      </c>
      <c r="G1363" s="352" t="s">
        <v>4191</v>
      </c>
    </row>
    <row r="1364" spans="1:7" ht="63">
      <c r="A1364" s="384">
        <v>288</v>
      </c>
      <c r="B1364" s="387" t="s">
        <v>310</v>
      </c>
      <c r="C1364" s="395" t="s">
        <v>1338</v>
      </c>
      <c r="D1364" s="395"/>
      <c r="E1364" s="369" t="s">
        <v>1339</v>
      </c>
      <c r="F1364" s="393">
        <v>58</v>
      </c>
      <c r="G1364" s="352" t="s">
        <v>4191</v>
      </c>
    </row>
    <row r="1365" spans="1:7" ht="63">
      <c r="A1365" s="384">
        <v>289</v>
      </c>
      <c r="B1365" s="369" t="s">
        <v>312</v>
      </c>
      <c r="C1365" s="369" t="s">
        <v>1340</v>
      </c>
      <c r="D1365" s="369"/>
      <c r="E1365" s="369" t="s">
        <v>1341</v>
      </c>
      <c r="F1365" s="393">
        <v>75</v>
      </c>
      <c r="G1365" s="352" t="s">
        <v>4191</v>
      </c>
    </row>
    <row r="1366" spans="1:7" ht="47.25">
      <c r="A1366" s="384">
        <v>290</v>
      </c>
      <c r="B1366" s="387" t="s">
        <v>314</v>
      </c>
      <c r="C1366" s="369" t="s">
        <v>1342</v>
      </c>
      <c r="D1366" s="369"/>
      <c r="E1366" s="369" t="s">
        <v>1343</v>
      </c>
      <c r="F1366" s="613">
        <v>395</v>
      </c>
      <c r="G1366" s="352" t="s">
        <v>4191</v>
      </c>
    </row>
    <row r="1367" spans="1:7" ht="63">
      <c r="A1367" s="772">
        <v>291</v>
      </c>
      <c r="B1367" s="779" t="s">
        <v>2895</v>
      </c>
      <c r="C1367" s="387" t="s">
        <v>4681</v>
      </c>
      <c r="D1367" s="387"/>
      <c r="E1367" s="387" t="s">
        <v>1457</v>
      </c>
      <c r="F1367" s="618">
        <v>3.5</v>
      </c>
      <c r="G1367" s="352" t="s">
        <v>4191</v>
      </c>
    </row>
    <row r="1368" spans="1:7" ht="299.25">
      <c r="A1368" s="778"/>
      <c r="B1368" s="780"/>
      <c r="C1368" s="387" t="s">
        <v>1458</v>
      </c>
      <c r="D1368" s="387"/>
      <c r="E1368" s="387" t="s">
        <v>1457</v>
      </c>
      <c r="F1368" s="619">
        <v>8</v>
      </c>
      <c r="G1368" s="352" t="s">
        <v>4191</v>
      </c>
    </row>
    <row r="1369" spans="1:7" ht="110.25">
      <c r="A1369" s="778"/>
      <c r="B1369" s="780"/>
      <c r="C1369" s="387" t="s">
        <v>4682</v>
      </c>
      <c r="D1369" s="387"/>
      <c r="E1369" s="387" t="s">
        <v>1459</v>
      </c>
      <c r="F1369" s="619">
        <v>53</v>
      </c>
      <c r="G1369" s="352" t="s">
        <v>4191</v>
      </c>
    </row>
    <row r="1370" spans="1:7" ht="189">
      <c r="A1370" s="773"/>
      <c r="B1370" s="781"/>
      <c r="C1370" s="387" t="s">
        <v>1460</v>
      </c>
      <c r="D1370" s="387"/>
      <c r="E1370" s="387" t="s">
        <v>1457</v>
      </c>
      <c r="F1370" s="619">
        <v>2</v>
      </c>
      <c r="G1370" s="352" t="s">
        <v>4191</v>
      </c>
    </row>
    <row r="1371" spans="1:7" ht="63">
      <c r="A1371" s="772">
        <v>292</v>
      </c>
      <c r="B1371" s="779" t="s">
        <v>2895</v>
      </c>
      <c r="C1371" s="369" t="s">
        <v>1461</v>
      </c>
      <c r="D1371" s="369"/>
      <c r="E1371" s="369" t="s">
        <v>1462</v>
      </c>
      <c r="F1371" s="619">
        <v>80</v>
      </c>
      <c r="G1371" s="352" t="s">
        <v>4191</v>
      </c>
    </row>
    <row r="1372" spans="1:7" ht="63">
      <c r="A1372" s="778"/>
      <c r="B1372" s="780"/>
      <c r="C1372" s="387" t="s">
        <v>2903</v>
      </c>
      <c r="D1372" s="387"/>
      <c r="E1372" s="387" t="s">
        <v>1457</v>
      </c>
      <c r="F1372" s="620">
        <v>0.77</v>
      </c>
      <c r="G1372" s="352" t="s">
        <v>4191</v>
      </c>
    </row>
    <row r="1373" spans="1:7" ht="78.75">
      <c r="A1373" s="773"/>
      <c r="B1373" s="781"/>
      <c r="C1373" s="387" t="s">
        <v>1463</v>
      </c>
      <c r="D1373" s="387"/>
      <c r="E1373" s="387" t="s">
        <v>1464</v>
      </c>
      <c r="F1373" s="621">
        <v>85</v>
      </c>
      <c r="G1373" s="352" t="s">
        <v>4191</v>
      </c>
    </row>
    <row r="1374" spans="1:7" ht="47.25">
      <c r="A1374" s="772">
        <v>293</v>
      </c>
      <c r="B1374" s="779" t="s">
        <v>1344</v>
      </c>
      <c r="C1374" s="387" t="s">
        <v>4683</v>
      </c>
      <c r="D1374" s="387"/>
      <c r="E1374" s="387" t="s">
        <v>1465</v>
      </c>
      <c r="F1374" s="622">
        <v>3.9</v>
      </c>
      <c r="G1374" s="352" t="s">
        <v>4191</v>
      </c>
    </row>
    <row r="1375" spans="1:7" ht="47.25">
      <c r="A1375" s="773"/>
      <c r="B1375" s="781"/>
      <c r="C1375" s="387" t="s">
        <v>4684</v>
      </c>
      <c r="D1375" s="387"/>
      <c r="E1375" s="387" t="s">
        <v>1465</v>
      </c>
      <c r="F1375" s="622">
        <v>7.9</v>
      </c>
      <c r="G1375" s="352" t="s">
        <v>4191</v>
      </c>
    </row>
    <row r="1376" spans="1:7" ht="126">
      <c r="A1376" s="384">
        <v>294</v>
      </c>
      <c r="B1376" s="387" t="s">
        <v>1344</v>
      </c>
      <c r="C1376" s="387" t="s">
        <v>1466</v>
      </c>
      <c r="D1376" s="369"/>
      <c r="E1376" s="623" t="s">
        <v>1467</v>
      </c>
      <c r="F1376" s="621">
        <v>12</v>
      </c>
      <c r="G1376" s="352" t="s">
        <v>4191</v>
      </c>
    </row>
    <row r="1377" spans="1:7" ht="47.25">
      <c r="A1377" s="772">
        <v>295</v>
      </c>
      <c r="B1377" s="779" t="s">
        <v>1345</v>
      </c>
      <c r="C1377" s="387" t="s">
        <v>1468</v>
      </c>
      <c r="D1377" s="387"/>
      <c r="E1377" s="387" t="s">
        <v>1469</v>
      </c>
      <c r="F1377" s="622">
        <v>18.5</v>
      </c>
      <c r="G1377" s="352" t="s">
        <v>4191</v>
      </c>
    </row>
    <row r="1378" spans="1:7" ht="63">
      <c r="A1378" s="778"/>
      <c r="B1378" s="780"/>
      <c r="C1378" s="387" t="s">
        <v>1470</v>
      </c>
      <c r="D1378" s="387"/>
      <c r="E1378" s="387" t="s">
        <v>1471</v>
      </c>
      <c r="F1378" s="621">
        <v>20</v>
      </c>
      <c r="G1378" s="352" t="s">
        <v>4191</v>
      </c>
    </row>
    <row r="1379" spans="1:7" ht="78.75">
      <c r="A1379" s="773"/>
      <c r="B1379" s="781"/>
      <c r="C1379" s="550" t="s">
        <v>4685</v>
      </c>
      <c r="D1379" s="387"/>
      <c r="E1379" s="387" t="s">
        <v>1472</v>
      </c>
      <c r="F1379" s="619">
        <v>1000</v>
      </c>
      <c r="G1379" s="352" t="s">
        <v>4191</v>
      </c>
    </row>
    <row r="1380" spans="1:7" ht="63">
      <c r="A1380" s="384">
        <v>296</v>
      </c>
      <c r="B1380" s="387" t="s">
        <v>1346</v>
      </c>
      <c r="C1380" s="387" t="s">
        <v>1473</v>
      </c>
      <c r="D1380" s="387"/>
      <c r="E1380" s="387" t="s">
        <v>1474</v>
      </c>
      <c r="F1380" s="621">
        <v>1.5</v>
      </c>
      <c r="G1380" s="352" t="s">
        <v>4191</v>
      </c>
    </row>
    <row r="1381" spans="1:7" ht="126">
      <c r="A1381" s="772">
        <v>297</v>
      </c>
      <c r="B1381" s="779" t="s">
        <v>2896</v>
      </c>
      <c r="C1381" s="387" t="s">
        <v>1475</v>
      </c>
      <c r="D1381" s="387"/>
      <c r="E1381" s="387" t="s">
        <v>1476</v>
      </c>
      <c r="F1381" s="549">
        <v>136</v>
      </c>
      <c r="G1381" s="352" t="s">
        <v>4191</v>
      </c>
    </row>
    <row r="1382" spans="1:7" ht="47.25">
      <c r="A1382" s="778"/>
      <c r="B1382" s="780"/>
      <c r="C1382" s="387" t="s">
        <v>1477</v>
      </c>
      <c r="D1382" s="387"/>
      <c r="E1382" s="387" t="s">
        <v>1478</v>
      </c>
      <c r="F1382" s="549">
        <v>41</v>
      </c>
      <c r="G1382" s="352" t="s">
        <v>4191</v>
      </c>
    </row>
    <row r="1383" spans="1:7" ht="78.75">
      <c r="A1383" s="778"/>
      <c r="B1383" s="780"/>
      <c r="C1383" s="387" t="s">
        <v>4686</v>
      </c>
      <c r="D1383" s="387"/>
      <c r="E1383" s="387" t="s">
        <v>1479</v>
      </c>
      <c r="F1383" s="549"/>
      <c r="G1383" s="352" t="s">
        <v>4191</v>
      </c>
    </row>
    <row r="1384" spans="1:7" ht="141.75">
      <c r="A1384" s="778"/>
      <c r="B1384" s="780"/>
      <c r="C1384" s="387" t="s">
        <v>1480</v>
      </c>
      <c r="D1384" s="387"/>
      <c r="E1384" s="387" t="s">
        <v>2084</v>
      </c>
      <c r="F1384" s="549">
        <v>60</v>
      </c>
      <c r="G1384" s="352" t="s">
        <v>4191</v>
      </c>
    </row>
    <row r="1385" spans="1:7" ht="47.25">
      <c r="A1385" s="773"/>
      <c r="B1385" s="781"/>
      <c r="C1385" s="387" t="s">
        <v>1481</v>
      </c>
      <c r="D1385" s="387"/>
      <c r="E1385" s="387" t="s">
        <v>1482</v>
      </c>
      <c r="F1385" s="549">
        <v>3</v>
      </c>
      <c r="G1385" s="352" t="s">
        <v>4191</v>
      </c>
    </row>
    <row r="1386" spans="1:7" ht="78.75">
      <c r="A1386" s="772">
        <v>298</v>
      </c>
      <c r="B1386" s="779" t="s">
        <v>2896</v>
      </c>
      <c r="C1386" s="387" t="s">
        <v>1483</v>
      </c>
      <c r="D1386" s="387"/>
      <c r="E1386" s="387" t="s">
        <v>1484</v>
      </c>
      <c r="F1386" s="549">
        <v>375</v>
      </c>
      <c r="G1386" s="352" t="s">
        <v>4191</v>
      </c>
    </row>
    <row r="1387" spans="1:7" ht="63">
      <c r="A1387" s="778"/>
      <c r="B1387" s="780"/>
      <c r="C1387" s="387" t="s">
        <v>1485</v>
      </c>
      <c r="D1387" s="387"/>
      <c r="E1387" s="387" t="s">
        <v>1486</v>
      </c>
      <c r="F1387" s="619">
        <v>250</v>
      </c>
      <c r="G1387" s="352" t="s">
        <v>4191</v>
      </c>
    </row>
    <row r="1388" spans="1:7" ht="78.75">
      <c r="A1388" s="778"/>
      <c r="B1388" s="780"/>
      <c r="C1388" s="387" t="s">
        <v>1487</v>
      </c>
      <c r="D1388" s="387"/>
      <c r="E1388" s="387" t="s">
        <v>1464</v>
      </c>
      <c r="F1388" s="619">
        <v>88</v>
      </c>
      <c r="G1388" s="352" t="s">
        <v>4191</v>
      </c>
    </row>
    <row r="1389" spans="1:7" ht="78.75">
      <c r="A1389" s="778"/>
      <c r="B1389" s="780"/>
      <c r="C1389" s="387" t="s">
        <v>1488</v>
      </c>
      <c r="D1389" s="387"/>
      <c r="E1389" s="387" t="s">
        <v>1464</v>
      </c>
      <c r="F1389" s="619">
        <v>86</v>
      </c>
      <c r="G1389" s="352" t="s">
        <v>4191</v>
      </c>
    </row>
    <row r="1390" spans="1:7" ht="78.75">
      <c r="A1390" s="778"/>
      <c r="B1390" s="780"/>
      <c r="C1390" s="387" t="s">
        <v>1489</v>
      </c>
      <c r="D1390" s="387"/>
      <c r="E1390" s="387" t="s">
        <v>1490</v>
      </c>
      <c r="F1390" s="549">
        <v>186</v>
      </c>
      <c r="G1390" s="352" t="s">
        <v>4191</v>
      </c>
    </row>
    <row r="1391" spans="1:7" ht="78.75">
      <c r="A1391" s="778"/>
      <c r="B1391" s="780"/>
      <c r="C1391" s="387" t="s">
        <v>4687</v>
      </c>
      <c r="D1391" s="387"/>
      <c r="E1391" s="387" t="s">
        <v>1490</v>
      </c>
      <c r="F1391" s="549">
        <v>32</v>
      </c>
      <c r="G1391" s="352" t="s">
        <v>4191</v>
      </c>
    </row>
    <row r="1392" spans="1:7" ht="78.75">
      <c r="A1392" s="778"/>
      <c r="B1392" s="780"/>
      <c r="C1392" s="387" t="s">
        <v>4688</v>
      </c>
      <c r="D1392" s="387"/>
      <c r="E1392" s="387" t="s">
        <v>1490</v>
      </c>
      <c r="F1392" s="549">
        <v>17</v>
      </c>
      <c r="G1392" s="352" t="s">
        <v>4191</v>
      </c>
    </row>
    <row r="1393" spans="1:7" ht="47.25">
      <c r="A1393" s="773"/>
      <c r="B1393" s="781"/>
      <c r="C1393" s="387" t="s">
        <v>1491</v>
      </c>
      <c r="D1393" s="387"/>
      <c r="E1393" s="387" t="s">
        <v>1492</v>
      </c>
      <c r="F1393" s="549">
        <v>11.2</v>
      </c>
      <c r="G1393" s="352" t="s">
        <v>4191</v>
      </c>
    </row>
    <row r="1394" spans="1:7" ht="94.5">
      <c r="A1394" s="384">
        <v>299</v>
      </c>
      <c r="B1394" s="369" t="s">
        <v>1347</v>
      </c>
      <c r="C1394" s="369" t="s">
        <v>1493</v>
      </c>
      <c r="D1394" s="369"/>
      <c r="E1394" s="369" t="s">
        <v>1494</v>
      </c>
      <c r="F1394" s="549">
        <v>29</v>
      </c>
      <c r="G1394" s="352" t="s">
        <v>4191</v>
      </c>
    </row>
    <row r="1395" spans="1:7" ht="47.25">
      <c r="A1395" s="384">
        <v>300</v>
      </c>
      <c r="B1395" s="369" t="s">
        <v>1348</v>
      </c>
      <c r="C1395" s="369" t="s">
        <v>1495</v>
      </c>
      <c r="D1395" s="369"/>
      <c r="E1395" s="369" t="s">
        <v>1496</v>
      </c>
      <c r="F1395" s="624">
        <v>31</v>
      </c>
      <c r="G1395" s="352" t="s">
        <v>4191</v>
      </c>
    </row>
    <row r="1396" spans="1:7">
      <c r="A1396" s="384">
        <v>301</v>
      </c>
      <c r="B1396" s="387" t="s">
        <v>1349</v>
      </c>
      <c r="C1396" s="387"/>
      <c r="D1396" s="387"/>
      <c r="E1396" s="387" t="s">
        <v>1464</v>
      </c>
      <c r="F1396" s="549">
        <v>22</v>
      </c>
      <c r="G1396" s="352" t="s">
        <v>4191</v>
      </c>
    </row>
    <row r="1397" spans="1:7">
      <c r="A1397" s="384">
        <v>302</v>
      </c>
      <c r="B1397" s="387" t="s">
        <v>1350</v>
      </c>
      <c r="C1397" s="387"/>
      <c r="D1397" s="387"/>
      <c r="E1397" s="387" t="s">
        <v>1497</v>
      </c>
      <c r="F1397" s="549">
        <v>10</v>
      </c>
      <c r="G1397" s="352" t="s">
        <v>4191</v>
      </c>
    </row>
    <row r="1398" spans="1:7" ht="78.75">
      <c r="A1398" s="772">
        <v>303</v>
      </c>
      <c r="B1398" s="763" t="s">
        <v>1351</v>
      </c>
      <c r="C1398" s="369" t="s">
        <v>1498</v>
      </c>
      <c r="D1398" s="369"/>
      <c r="E1398" s="369" t="s">
        <v>1499</v>
      </c>
      <c r="F1398" s="625">
        <v>147</v>
      </c>
      <c r="G1398" s="352" t="s">
        <v>4191</v>
      </c>
    </row>
    <row r="1399" spans="1:7" ht="94.5">
      <c r="A1399" s="773"/>
      <c r="B1399" s="764"/>
      <c r="C1399" s="369" t="s">
        <v>1500</v>
      </c>
      <c r="D1399" s="369"/>
      <c r="E1399" s="369" t="s">
        <v>1472</v>
      </c>
      <c r="F1399" s="625">
        <v>1000</v>
      </c>
      <c r="G1399" s="352" t="s">
        <v>4191</v>
      </c>
    </row>
    <row r="1400" spans="1:7" ht="63">
      <c r="A1400" s="384">
        <v>304</v>
      </c>
      <c r="B1400" s="369" t="s">
        <v>1352</v>
      </c>
      <c r="C1400" s="369" t="s">
        <v>1501</v>
      </c>
      <c r="D1400" s="369"/>
      <c r="E1400" s="369" t="s">
        <v>1472</v>
      </c>
      <c r="F1400" s="624">
        <v>600</v>
      </c>
      <c r="G1400" s="352" t="s">
        <v>4191</v>
      </c>
    </row>
    <row r="1401" spans="1:7" ht="31.5">
      <c r="A1401" s="384">
        <v>305</v>
      </c>
      <c r="B1401" s="387" t="s">
        <v>1353</v>
      </c>
      <c r="C1401" s="387" t="s">
        <v>1502</v>
      </c>
      <c r="D1401" s="387"/>
      <c r="E1401" s="387" t="s">
        <v>1497</v>
      </c>
      <c r="F1401" s="549">
        <v>30</v>
      </c>
      <c r="G1401" s="352" t="s">
        <v>4191</v>
      </c>
    </row>
    <row r="1402" spans="1:7" ht="78.75">
      <c r="A1402" s="384">
        <v>306</v>
      </c>
      <c r="B1402" s="387" t="s">
        <v>1353</v>
      </c>
      <c r="C1402" s="387" t="s">
        <v>1503</v>
      </c>
      <c r="D1402" s="387"/>
      <c r="E1402" s="387" t="s">
        <v>1504</v>
      </c>
      <c r="F1402" s="549">
        <v>17</v>
      </c>
      <c r="G1402" s="352" t="s">
        <v>4191</v>
      </c>
    </row>
    <row r="1403" spans="1:7" ht="94.5">
      <c r="A1403" s="384">
        <v>307</v>
      </c>
      <c r="B1403" s="369" t="s">
        <v>1354</v>
      </c>
      <c r="C1403" s="369" t="s">
        <v>1505</v>
      </c>
      <c r="D1403" s="369"/>
      <c r="E1403" s="369" t="s">
        <v>1472</v>
      </c>
      <c r="F1403" s="624">
        <v>1500</v>
      </c>
      <c r="G1403" s="352" t="s">
        <v>4191</v>
      </c>
    </row>
    <row r="1404" spans="1:7" ht="94.5">
      <c r="A1404" s="384">
        <v>308</v>
      </c>
      <c r="B1404" s="369" t="s">
        <v>1355</v>
      </c>
      <c r="C1404" s="369" t="s">
        <v>1506</v>
      </c>
      <c r="D1404" s="369"/>
      <c r="E1404" s="369" t="s">
        <v>1472</v>
      </c>
      <c r="F1404" s="624">
        <v>570</v>
      </c>
      <c r="G1404" s="352" t="s">
        <v>4191</v>
      </c>
    </row>
    <row r="1405" spans="1:7" ht="94.5">
      <c r="A1405" s="384">
        <v>309</v>
      </c>
      <c r="B1405" s="369" t="s">
        <v>1356</v>
      </c>
      <c r="C1405" s="369" t="s">
        <v>1507</v>
      </c>
      <c r="D1405" s="369"/>
      <c r="E1405" s="369" t="s">
        <v>1472</v>
      </c>
      <c r="F1405" s="624">
        <v>820</v>
      </c>
      <c r="G1405" s="352" t="s">
        <v>4191</v>
      </c>
    </row>
    <row r="1406" spans="1:7" ht="110.25">
      <c r="A1406" s="772">
        <v>310</v>
      </c>
      <c r="B1406" s="763" t="s">
        <v>1357</v>
      </c>
      <c r="C1406" s="369" t="s">
        <v>1508</v>
      </c>
      <c r="D1406" s="369"/>
      <c r="E1406" s="369" t="s">
        <v>1472</v>
      </c>
      <c r="F1406" s="624">
        <v>1370</v>
      </c>
      <c r="G1406" s="352" t="s">
        <v>4191</v>
      </c>
    </row>
    <row r="1407" spans="1:7" ht="31.5">
      <c r="A1407" s="773"/>
      <c r="B1407" s="764"/>
      <c r="C1407" s="369" t="s">
        <v>1509</v>
      </c>
      <c r="D1407" s="369"/>
      <c r="E1407" s="369" t="s">
        <v>4689</v>
      </c>
      <c r="F1407" s="625">
        <v>15</v>
      </c>
      <c r="G1407" s="352" t="s">
        <v>4191</v>
      </c>
    </row>
    <row r="1408" spans="1:7" ht="78.75">
      <c r="A1408" s="384">
        <v>311</v>
      </c>
      <c r="B1408" s="387" t="s">
        <v>1358</v>
      </c>
      <c r="C1408" s="387" t="s">
        <v>1510</v>
      </c>
      <c r="D1408" s="387"/>
      <c r="E1408" s="387" t="s">
        <v>1511</v>
      </c>
      <c r="F1408" s="619">
        <v>350</v>
      </c>
      <c r="G1408" s="352" t="s">
        <v>4191</v>
      </c>
    </row>
    <row r="1409" spans="1:7" ht="78.75">
      <c r="A1409" s="772">
        <v>312</v>
      </c>
      <c r="B1409" s="779" t="s">
        <v>1359</v>
      </c>
      <c r="C1409" s="387" t="s">
        <v>1512</v>
      </c>
      <c r="D1409" s="387"/>
      <c r="E1409" s="369" t="s">
        <v>1513</v>
      </c>
      <c r="F1409" s="372">
        <v>40</v>
      </c>
      <c r="G1409" s="352" t="s">
        <v>4191</v>
      </c>
    </row>
    <row r="1410" spans="1:7" ht="78.75">
      <c r="A1410" s="778"/>
      <c r="B1410" s="780"/>
      <c r="C1410" s="387" t="s">
        <v>1514</v>
      </c>
      <c r="D1410" s="387"/>
      <c r="E1410" s="369" t="s">
        <v>1515</v>
      </c>
      <c r="F1410" s="372">
        <v>22</v>
      </c>
      <c r="G1410" s="352" t="s">
        <v>4191</v>
      </c>
    </row>
    <row r="1411" spans="1:7" ht="94.5">
      <c r="A1411" s="778"/>
      <c r="B1411" s="780"/>
      <c r="C1411" s="387" t="s">
        <v>1516</v>
      </c>
      <c r="D1411" s="626"/>
      <c r="E1411" s="387" t="s">
        <v>1517</v>
      </c>
      <c r="F1411" s="613">
        <v>304</v>
      </c>
      <c r="G1411" s="352" t="s">
        <v>4191</v>
      </c>
    </row>
    <row r="1412" spans="1:7" ht="126">
      <c r="A1412" s="778"/>
      <c r="B1412" s="780"/>
      <c r="C1412" s="387" t="s">
        <v>1518</v>
      </c>
      <c r="D1412" s="627"/>
      <c r="E1412" s="627" t="s">
        <v>1519</v>
      </c>
      <c r="F1412" s="628">
        <v>120</v>
      </c>
      <c r="G1412" s="352" t="s">
        <v>4191</v>
      </c>
    </row>
    <row r="1413" spans="1:7" ht="78.75">
      <c r="A1413" s="778"/>
      <c r="B1413" s="780"/>
      <c r="C1413" s="387" t="s">
        <v>4690</v>
      </c>
      <c r="D1413" s="386"/>
      <c r="E1413" s="763" t="s">
        <v>1520</v>
      </c>
      <c r="F1413" s="782">
        <v>50</v>
      </c>
      <c r="G1413" s="352" t="s">
        <v>4191</v>
      </c>
    </row>
    <row r="1414" spans="1:7" ht="63">
      <c r="A1414" s="773"/>
      <c r="B1414" s="781"/>
      <c r="C1414" s="387" t="s">
        <v>1521</v>
      </c>
      <c r="D1414" s="369"/>
      <c r="E1414" s="764"/>
      <c r="F1414" s="783"/>
      <c r="G1414" s="352" t="s">
        <v>4191</v>
      </c>
    </row>
    <row r="1415" spans="1:7" ht="47.25">
      <c r="A1415" s="384">
        <v>313</v>
      </c>
      <c r="B1415" s="387" t="s">
        <v>1360</v>
      </c>
      <c r="C1415" s="387" t="s">
        <v>1522</v>
      </c>
      <c r="D1415" s="386"/>
      <c r="E1415" s="369" t="s">
        <v>1523</v>
      </c>
      <c r="F1415" s="372">
        <v>5</v>
      </c>
      <c r="G1415" s="352" t="s">
        <v>4191</v>
      </c>
    </row>
    <row r="1416" spans="1:7" ht="31.5">
      <c r="A1416" s="772">
        <v>314</v>
      </c>
      <c r="B1416" s="763" t="s">
        <v>1361</v>
      </c>
      <c r="C1416" s="398" t="s">
        <v>1524</v>
      </c>
      <c r="D1416" s="386"/>
      <c r="E1416" s="369" t="s">
        <v>1525</v>
      </c>
      <c r="F1416" s="552">
        <v>1.5</v>
      </c>
      <c r="G1416" s="352" t="s">
        <v>4191</v>
      </c>
    </row>
    <row r="1417" spans="1:7" ht="63">
      <c r="A1417" s="773"/>
      <c r="B1417" s="764"/>
      <c r="C1417" s="401" t="s">
        <v>1526</v>
      </c>
      <c r="D1417" s="386"/>
      <c r="E1417" s="369" t="s">
        <v>1527</v>
      </c>
      <c r="F1417" s="372">
        <v>1000</v>
      </c>
      <c r="G1417" s="352" t="s">
        <v>4191</v>
      </c>
    </row>
    <row r="1418" spans="1:7" ht="47.25">
      <c r="A1418" s="384">
        <v>315</v>
      </c>
      <c r="B1418" s="369" t="s">
        <v>1362</v>
      </c>
      <c r="C1418" s="369" t="s">
        <v>1528</v>
      </c>
      <c r="D1418" s="369"/>
      <c r="E1418" s="369" t="s">
        <v>1529</v>
      </c>
      <c r="F1418" s="372">
        <v>25</v>
      </c>
      <c r="G1418" s="352" t="s">
        <v>4191</v>
      </c>
    </row>
    <row r="1419" spans="1:7" ht="47.25">
      <c r="A1419" s="384">
        <v>316</v>
      </c>
      <c r="B1419" s="369" t="s">
        <v>1363</v>
      </c>
      <c r="C1419" s="369" t="s">
        <v>1530</v>
      </c>
      <c r="D1419" s="386"/>
      <c r="E1419" s="369" t="s">
        <v>1531</v>
      </c>
      <c r="F1419" s="372">
        <v>1500</v>
      </c>
      <c r="G1419" s="352" t="s">
        <v>4191</v>
      </c>
    </row>
    <row r="1420" spans="1:7" ht="31.5">
      <c r="A1420" s="384">
        <v>317</v>
      </c>
      <c r="B1420" s="369" t="s">
        <v>1364</v>
      </c>
      <c r="C1420" s="369" t="s">
        <v>1532</v>
      </c>
      <c r="D1420" s="386"/>
      <c r="E1420" s="369" t="s">
        <v>1533</v>
      </c>
      <c r="F1420" s="372">
        <v>20</v>
      </c>
      <c r="G1420" s="352" t="s">
        <v>4191</v>
      </c>
    </row>
    <row r="1421" spans="1:7" ht="31.5">
      <c r="A1421" s="384">
        <v>318</v>
      </c>
      <c r="B1421" s="369" t="s">
        <v>1365</v>
      </c>
      <c r="C1421" s="369" t="s">
        <v>1534</v>
      </c>
      <c r="D1421" s="369"/>
      <c r="E1421" s="369" t="s">
        <v>1535</v>
      </c>
      <c r="F1421" s="372">
        <v>115</v>
      </c>
      <c r="G1421" s="352" t="s">
        <v>4191</v>
      </c>
    </row>
    <row r="1422" spans="1:7" ht="94.5">
      <c r="A1422" s="384">
        <v>319</v>
      </c>
      <c r="B1422" s="369" t="s">
        <v>1366</v>
      </c>
      <c r="C1422" s="369" t="s">
        <v>1536</v>
      </c>
      <c r="D1422" s="369"/>
      <c r="E1422" s="629"/>
      <c r="F1422" s="552">
        <v>4.5</v>
      </c>
      <c r="G1422" s="352" t="s">
        <v>4191</v>
      </c>
    </row>
    <row r="1423" spans="1:7" ht="126">
      <c r="A1423" s="384">
        <v>320</v>
      </c>
      <c r="B1423" s="369" t="s">
        <v>1367</v>
      </c>
      <c r="C1423" s="369" t="s">
        <v>1537</v>
      </c>
      <c r="D1423" s="369"/>
      <c r="E1423" s="369" t="s">
        <v>1538</v>
      </c>
      <c r="F1423" s="372">
        <v>90</v>
      </c>
      <c r="G1423" s="352" t="s">
        <v>4191</v>
      </c>
    </row>
    <row r="1424" spans="1:7" ht="47.25">
      <c r="A1424" s="384">
        <v>321</v>
      </c>
      <c r="B1424" s="369" t="s">
        <v>1368</v>
      </c>
      <c r="C1424" s="369" t="s">
        <v>1539</v>
      </c>
      <c r="D1424" s="369"/>
      <c r="E1424" s="369" t="s">
        <v>1540</v>
      </c>
      <c r="F1424" s="372">
        <v>100</v>
      </c>
      <c r="G1424" s="352" t="s">
        <v>4191</v>
      </c>
    </row>
    <row r="1425" spans="1:7" ht="47.25">
      <c r="A1425" s="384">
        <v>322</v>
      </c>
      <c r="B1425" s="369" t="s">
        <v>1369</v>
      </c>
      <c r="C1425" s="369" t="s">
        <v>1541</v>
      </c>
      <c r="D1425" s="369"/>
      <c r="E1425" s="369" t="s">
        <v>1542</v>
      </c>
      <c r="F1425" s="372">
        <v>170</v>
      </c>
      <c r="G1425" s="352" t="s">
        <v>4191</v>
      </c>
    </row>
    <row r="1426" spans="1:7" ht="126">
      <c r="A1426" s="384">
        <v>323</v>
      </c>
      <c r="B1426" s="369" t="s">
        <v>1370</v>
      </c>
      <c r="C1426" s="369" t="s">
        <v>1543</v>
      </c>
      <c r="D1426" s="369"/>
      <c r="E1426" s="369" t="s">
        <v>1544</v>
      </c>
      <c r="F1426" s="383"/>
      <c r="G1426" s="352" t="s">
        <v>4191</v>
      </c>
    </row>
    <row r="1427" spans="1:7" ht="31.5">
      <c r="A1427" s="384">
        <v>324</v>
      </c>
      <c r="B1427" s="369" t="s">
        <v>1371</v>
      </c>
      <c r="C1427" s="369" t="s">
        <v>1545</v>
      </c>
      <c r="D1427" s="369"/>
      <c r="E1427" s="369" t="s">
        <v>1546</v>
      </c>
      <c r="F1427" s="372">
        <v>95</v>
      </c>
      <c r="G1427" s="352" t="s">
        <v>4191</v>
      </c>
    </row>
    <row r="1428" spans="1:7" ht="47.25">
      <c r="A1428" s="384">
        <v>325</v>
      </c>
      <c r="B1428" s="369" t="s">
        <v>1372</v>
      </c>
      <c r="C1428" s="369" t="s">
        <v>1547</v>
      </c>
      <c r="D1428" s="369"/>
      <c r="E1428" s="369" t="s">
        <v>1548</v>
      </c>
      <c r="F1428" s="372">
        <v>940</v>
      </c>
      <c r="G1428" s="352" t="s">
        <v>4191</v>
      </c>
    </row>
    <row r="1429" spans="1:7" ht="31.5">
      <c r="A1429" s="384">
        <v>326</v>
      </c>
      <c r="B1429" s="369" t="s">
        <v>1373</v>
      </c>
      <c r="C1429" s="369" t="s">
        <v>1549</v>
      </c>
      <c r="D1429" s="369"/>
      <c r="E1429" s="369" t="s">
        <v>1550</v>
      </c>
      <c r="F1429" s="372">
        <v>134</v>
      </c>
      <c r="G1429" s="352" t="s">
        <v>4191</v>
      </c>
    </row>
    <row r="1430" spans="1:7" ht="47.25">
      <c r="A1430" s="384">
        <v>327</v>
      </c>
      <c r="B1430" s="369" t="s">
        <v>1374</v>
      </c>
      <c r="C1430" s="369" t="s">
        <v>1551</v>
      </c>
      <c r="D1430" s="369"/>
      <c r="E1430" s="369" t="s">
        <v>1552</v>
      </c>
      <c r="F1430" s="372">
        <v>350</v>
      </c>
      <c r="G1430" s="352" t="s">
        <v>4191</v>
      </c>
    </row>
    <row r="1431" spans="1:7" ht="47.25">
      <c r="A1431" s="384">
        <v>328</v>
      </c>
      <c r="B1431" s="369" t="s">
        <v>1375</v>
      </c>
      <c r="C1431" s="369" t="s">
        <v>1553</v>
      </c>
      <c r="D1431" s="369"/>
      <c r="E1431" s="369" t="s">
        <v>1554</v>
      </c>
      <c r="F1431" s="372">
        <v>60</v>
      </c>
      <c r="G1431" s="352" t="s">
        <v>4191</v>
      </c>
    </row>
    <row r="1432" spans="1:7" ht="47.25">
      <c r="A1432" s="384">
        <v>329</v>
      </c>
      <c r="B1432" s="369" t="s">
        <v>1376</v>
      </c>
      <c r="C1432" s="369" t="s">
        <v>1555</v>
      </c>
      <c r="D1432" s="369"/>
      <c r="E1432" s="369" t="s">
        <v>1554</v>
      </c>
      <c r="F1432" s="372">
        <v>29</v>
      </c>
      <c r="G1432" s="352" t="s">
        <v>4191</v>
      </c>
    </row>
    <row r="1433" spans="1:7" ht="110.25">
      <c r="A1433" s="384">
        <v>330</v>
      </c>
      <c r="B1433" s="369" t="s">
        <v>1377</v>
      </c>
      <c r="C1433" s="369" t="s">
        <v>1556</v>
      </c>
      <c r="D1433" s="369"/>
      <c r="E1433" s="369" t="s">
        <v>1557</v>
      </c>
      <c r="F1433" s="372">
        <v>22</v>
      </c>
      <c r="G1433" s="352" t="s">
        <v>4191</v>
      </c>
    </row>
    <row r="1434" spans="1:7" ht="63">
      <c r="A1434" s="384">
        <v>331</v>
      </c>
      <c r="B1434" s="369" t="s">
        <v>1378</v>
      </c>
      <c r="C1434" s="369" t="s">
        <v>1558</v>
      </c>
      <c r="D1434" s="369"/>
      <c r="E1434" s="369" t="s">
        <v>1554</v>
      </c>
      <c r="F1434" s="372">
        <v>20</v>
      </c>
      <c r="G1434" s="352" t="s">
        <v>4191</v>
      </c>
    </row>
    <row r="1435" spans="1:7" ht="47.25">
      <c r="A1435" s="384">
        <v>332</v>
      </c>
      <c r="B1435" s="369" t="s">
        <v>1379</v>
      </c>
      <c r="C1435" s="369" t="s">
        <v>1559</v>
      </c>
      <c r="D1435" s="369"/>
      <c r="E1435" s="369" t="s">
        <v>1560</v>
      </c>
      <c r="F1435" s="372">
        <v>150</v>
      </c>
      <c r="G1435" s="352" t="s">
        <v>4191</v>
      </c>
    </row>
    <row r="1436" spans="1:7" ht="173.25">
      <c r="A1436" s="384">
        <v>333</v>
      </c>
      <c r="B1436" s="369" t="s">
        <v>1380</v>
      </c>
      <c r="C1436" s="369" t="s">
        <v>1561</v>
      </c>
      <c r="D1436" s="386"/>
      <c r="E1436" s="369" t="s">
        <v>1562</v>
      </c>
      <c r="F1436" s="372">
        <v>250</v>
      </c>
      <c r="G1436" s="352" t="s">
        <v>4191</v>
      </c>
    </row>
    <row r="1437" spans="1:7" ht="157.5">
      <c r="A1437" s="384">
        <v>334</v>
      </c>
      <c r="B1437" s="369" t="s">
        <v>1381</v>
      </c>
      <c r="C1437" s="369" t="s">
        <v>1563</v>
      </c>
      <c r="D1437" s="386"/>
      <c r="E1437" s="369" t="s">
        <v>1564</v>
      </c>
      <c r="F1437" s="372">
        <v>5</v>
      </c>
      <c r="G1437" s="352" t="s">
        <v>4191</v>
      </c>
    </row>
    <row r="1438" spans="1:7" ht="63">
      <c r="A1438" s="384">
        <v>335</v>
      </c>
      <c r="B1438" s="369" t="s">
        <v>1381</v>
      </c>
      <c r="C1438" s="369" t="s">
        <v>1565</v>
      </c>
      <c r="D1438" s="369"/>
      <c r="E1438" s="369" t="s">
        <v>1566</v>
      </c>
      <c r="F1438" s="552">
        <v>3.6</v>
      </c>
      <c r="G1438" s="352" t="s">
        <v>4191</v>
      </c>
    </row>
    <row r="1439" spans="1:7" ht="220.5">
      <c r="A1439" s="384">
        <v>336</v>
      </c>
      <c r="B1439" s="387" t="s">
        <v>1382</v>
      </c>
      <c r="C1439" s="387" t="s">
        <v>1567</v>
      </c>
      <c r="D1439" s="386"/>
      <c r="E1439" s="369" t="s">
        <v>1568</v>
      </c>
      <c r="F1439" s="613">
        <v>42</v>
      </c>
      <c r="G1439" s="352" t="s">
        <v>4191</v>
      </c>
    </row>
    <row r="1440" spans="1:7" ht="110.25">
      <c r="A1440" s="384">
        <v>337</v>
      </c>
      <c r="B1440" s="369" t="s">
        <v>1383</v>
      </c>
      <c r="C1440" s="369" t="s">
        <v>1569</v>
      </c>
      <c r="D1440" s="386"/>
      <c r="E1440" s="369" t="s">
        <v>1570</v>
      </c>
      <c r="F1440" s="383">
        <v>7</v>
      </c>
      <c r="G1440" s="352" t="s">
        <v>4191</v>
      </c>
    </row>
    <row r="1441" spans="1:7" ht="110.25">
      <c r="A1441" s="384">
        <v>338</v>
      </c>
      <c r="B1441" s="369" t="s">
        <v>1384</v>
      </c>
      <c r="C1441" s="369" t="s">
        <v>1571</v>
      </c>
      <c r="D1441" s="386"/>
      <c r="E1441" s="369" t="s">
        <v>1572</v>
      </c>
      <c r="F1441" s="383">
        <v>2500</v>
      </c>
      <c r="G1441" s="352" t="s">
        <v>4191</v>
      </c>
    </row>
    <row r="1442" spans="1:7" ht="204.75">
      <c r="A1442" s="384">
        <v>339</v>
      </c>
      <c r="B1442" s="369" t="s">
        <v>1385</v>
      </c>
      <c r="C1442" s="369" t="s">
        <v>1573</v>
      </c>
      <c r="D1442" s="369"/>
      <c r="E1442" s="369" t="s">
        <v>1574</v>
      </c>
      <c r="F1442" s="383">
        <v>1500</v>
      </c>
      <c r="G1442" s="352" t="s">
        <v>4191</v>
      </c>
    </row>
    <row r="1443" spans="1:7" ht="63">
      <c r="A1443" s="384">
        <v>340</v>
      </c>
      <c r="B1443" s="369" t="s">
        <v>1386</v>
      </c>
      <c r="C1443" s="369" t="s">
        <v>1575</v>
      </c>
      <c r="D1443" s="369"/>
      <c r="E1443" s="369" t="s">
        <v>1576</v>
      </c>
      <c r="F1443" s="383">
        <v>500</v>
      </c>
      <c r="G1443" s="352" t="s">
        <v>4191</v>
      </c>
    </row>
    <row r="1444" spans="1:7" ht="141.75">
      <c r="A1444" s="384">
        <v>341</v>
      </c>
      <c r="B1444" s="387" t="s">
        <v>1387</v>
      </c>
      <c r="C1444" s="387" t="s">
        <v>1577</v>
      </c>
      <c r="D1444" s="386"/>
      <c r="E1444" s="369" t="s">
        <v>1578</v>
      </c>
      <c r="F1444" s="613">
        <v>71</v>
      </c>
      <c r="G1444" s="352" t="s">
        <v>4191</v>
      </c>
    </row>
    <row r="1445" spans="1:7" ht="47.25">
      <c r="A1445" s="384">
        <v>342</v>
      </c>
      <c r="B1445" s="387" t="s">
        <v>1388</v>
      </c>
      <c r="C1445" s="387" t="s">
        <v>1579</v>
      </c>
      <c r="D1445" s="369"/>
      <c r="E1445" s="369" t="s">
        <v>1580</v>
      </c>
      <c r="F1445" s="613">
        <v>191</v>
      </c>
      <c r="G1445" s="352" t="s">
        <v>4191</v>
      </c>
    </row>
    <row r="1446" spans="1:7" ht="78.75">
      <c r="A1446" s="772">
        <v>343</v>
      </c>
      <c r="B1446" s="763" t="s">
        <v>1389</v>
      </c>
      <c r="C1446" s="398" t="s">
        <v>4691</v>
      </c>
      <c r="D1446" s="369"/>
      <c r="E1446" s="369" t="s">
        <v>1581</v>
      </c>
      <c r="F1446" s="552">
        <v>8.5</v>
      </c>
      <c r="G1446" s="352" t="s">
        <v>4191</v>
      </c>
    </row>
    <row r="1447" spans="1:7" ht="47.25">
      <c r="A1447" s="773"/>
      <c r="B1447" s="764"/>
      <c r="C1447" s="401" t="s">
        <v>1582</v>
      </c>
      <c r="D1447" s="369"/>
      <c r="E1447" s="369" t="s">
        <v>1583</v>
      </c>
      <c r="F1447" s="372">
        <v>20</v>
      </c>
      <c r="G1447" s="352" t="s">
        <v>4191</v>
      </c>
    </row>
    <row r="1448" spans="1:7" ht="173.25">
      <c r="A1448" s="384">
        <v>344</v>
      </c>
      <c r="B1448" s="369" t="s">
        <v>1390</v>
      </c>
      <c r="C1448" s="369" t="s">
        <v>1584</v>
      </c>
      <c r="D1448" s="386"/>
      <c r="E1448" s="369" t="s">
        <v>1585</v>
      </c>
      <c r="F1448" s="383">
        <v>227</v>
      </c>
      <c r="G1448" s="352" t="s">
        <v>4191</v>
      </c>
    </row>
    <row r="1449" spans="1:7" ht="47.25">
      <c r="A1449" s="384">
        <v>345</v>
      </c>
      <c r="B1449" s="369" t="s">
        <v>1391</v>
      </c>
      <c r="C1449" s="369" t="s">
        <v>1586</v>
      </c>
      <c r="D1449" s="369"/>
      <c r="E1449" s="369" t="s">
        <v>1587</v>
      </c>
      <c r="F1449" s="372">
        <v>35.4</v>
      </c>
      <c r="G1449" s="352" t="s">
        <v>4191</v>
      </c>
    </row>
    <row r="1450" spans="1:7" ht="47.25">
      <c r="A1450" s="384">
        <v>346</v>
      </c>
      <c r="B1450" s="369" t="s">
        <v>1392</v>
      </c>
      <c r="C1450" s="369" t="s">
        <v>1588</v>
      </c>
      <c r="D1450" s="369"/>
      <c r="E1450" s="369" t="s">
        <v>1589</v>
      </c>
      <c r="F1450" s="372">
        <v>20</v>
      </c>
      <c r="G1450" s="352" t="s">
        <v>4191</v>
      </c>
    </row>
    <row r="1451" spans="1:7" ht="47.25">
      <c r="A1451" s="384">
        <v>347</v>
      </c>
      <c r="B1451" s="369" t="s">
        <v>1393</v>
      </c>
      <c r="C1451" s="369" t="s">
        <v>1590</v>
      </c>
      <c r="D1451" s="369"/>
      <c r="E1451" s="369" t="s">
        <v>1591</v>
      </c>
      <c r="F1451" s="552">
        <v>225.2</v>
      </c>
      <c r="G1451" s="352" t="s">
        <v>4191</v>
      </c>
    </row>
    <row r="1452" spans="1:7" ht="31.5">
      <c r="A1452" s="384">
        <v>348</v>
      </c>
      <c r="B1452" s="369" t="s">
        <v>1394</v>
      </c>
      <c r="C1452" s="369" t="s">
        <v>1592</v>
      </c>
      <c r="D1452" s="369"/>
      <c r="E1452" s="369" t="s">
        <v>1593</v>
      </c>
      <c r="F1452" s="372">
        <v>45</v>
      </c>
      <c r="G1452" s="352" t="s">
        <v>4191</v>
      </c>
    </row>
    <row r="1453" spans="1:7" ht="47.25">
      <c r="A1453" s="384">
        <v>349</v>
      </c>
      <c r="B1453" s="369" t="s">
        <v>1395</v>
      </c>
      <c r="C1453" s="369" t="s">
        <v>1594</v>
      </c>
      <c r="D1453" s="369"/>
      <c r="E1453" s="369" t="s">
        <v>1595</v>
      </c>
      <c r="F1453" s="372">
        <v>95</v>
      </c>
      <c r="G1453" s="352" t="s">
        <v>4191</v>
      </c>
    </row>
    <row r="1454" spans="1:7" ht="63">
      <c r="A1454" s="384">
        <v>350</v>
      </c>
      <c r="B1454" s="369" t="s">
        <v>1396</v>
      </c>
      <c r="C1454" s="369" t="s">
        <v>1596</v>
      </c>
      <c r="D1454" s="369"/>
      <c r="E1454" s="369" t="s">
        <v>1597</v>
      </c>
      <c r="F1454" s="544">
        <v>91.5</v>
      </c>
      <c r="G1454" s="352" t="s">
        <v>4191</v>
      </c>
    </row>
    <row r="1455" spans="1:7" ht="63">
      <c r="A1455" s="384">
        <v>351</v>
      </c>
      <c r="B1455" s="369" t="s">
        <v>1397</v>
      </c>
      <c r="C1455" s="369" t="s">
        <v>1596</v>
      </c>
      <c r="D1455" s="369"/>
      <c r="E1455" s="369" t="s">
        <v>1597</v>
      </c>
      <c r="F1455" s="544">
        <v>103.5</v>
      </c>
      <c r="G1455" s="352" t="s">
        <v>4191</v>
      </c>
    </row>
    <row r="1456" spans="1:7" ht="31.5">
      <c r="A1456" s="384">
        <v>352</v>
      </c>
      <c r="B1456" s="369" t="s">
        <v>1398</v>
      </c>
      <c r="C1456" s="369" t="s">
        <v>1596</v>
      </c>
      <c r="D1456" s="369"/>
      <c r="E1456" s="369" t="s">
        <v>1597</v>
      </c>
      <c r="F1456" s="383">
        <v>93</v>
      </c>
      <c r="G1456" s="352" t="s">
        <v>4191</v>
      </c>
    </row>
    <row r="1457" spans="1:7" ht="31.5">
      <c r="A1457" s="384">
        <v>353</v>
      </c>
      <c r="B1457" s="369" t="s">
        <v>1399</v>
      </c>
      <c r="C1457" s="369" t="s">
        <v>1598</v>
      </c>
      <c r="D1457" s="369"/>
      <c r="E1457" s="369" t="s">
        <v>1599</v>
      </c>
      <c r="F1457" s="383">
        <v>81</v>
      </c>
      <c r="G1457" s="352" t="s">
        <v>4191</v>
      </c>
    </row>
    <row r="1458" spans="1:7" ht="47.25">
      <c r="A1458" s="384">
        <v>354</v>
      </c>
      <c r="B1458" s="369" t="s">
        <v>4692</v>
      </c>
      <c r="C1458" s="369" t="s">
        <v>1598</v>
      </c>
      <c r="D1458" s="369"/>
      <c r="E1458" s="369" t="s">
        <v>1599</v>
      </c>
      <c r="F1458" s="383">
        <v>8</v>
      </c>
      <c r="G1458" s="352" t="s">
        <v>4191</v>
      </c>
    </row>
    <row r="1459" spans="1:7" ht="47.25">
      <c r="A1459" s="384">
        <v>355</v>
      </c>
      <c r="B1459" s="369" t="s">
        <v>1400</v>
      </c>
      <c r="C1459" s="369" t="s">
        <v>1600</v>
      </c>
      <c r="D1459" s="369"/>
      <c r="E1459" s="369" t="s">
        <v>1599</v>
      </c>
      <c r="F1459" s="383">
        <v>39</v>
      </c>
      <c r="G1459" s="352" t="s">
        <v>4191</v>
      </c>
    </row>
    <row r="1460" spans="1:7" ht="47.25">
      <c r="A1460" s="384">
        <v>356</v>
      </c>
      <c r="B1460" s="369" t="s">
        <v>1401</v>
      </c>
      <c r="C1460" s="369" t="s">
        <v>1598</v>
      </c>
      <c r="D1460" s="369"/>
      <c r="E1460" s="369" t="s">
        <v>1599</v>
      </c>
      <c r="F1460" s="383">
        <v>28</v>
      </c>
      <c r="G1460" s="352" t="s">
        <v>4191</v>
      </c>
    </row>
    <row r="1461" spans="1:7" ht="63">
      <c r="A1461" s="384">
        <v>357</v>
      </c>
      <c r="B1461" s="369" t="s">
        <v>4693</v>
      </c>
      <c r="C1461" s="369" t="s">
        <v>1601</v>
      </c>
      <c r="D1461" s="369"/>
      <c r="E1461" s="369" t="s">
        <v>1602</v>
      </c>
      <c r="F1461" s="544">
        <v>15.1</v>
      </c>
      <c r="G1461" s="352" t="s">
        <v>4191</v>
      </c>
    </row>
    <row r="1462" spans="1:7" ht="47.25">
      <c r="A1462" s="384">
        <v>358</v>
      </c>
      <c r="B1462" s="369" t="s">
        <v>1402</v>
      </c>
      <c r="C1462" s="369" t="s">
        <v>1603</v>
      </c>
      <c r="D1462" s="369"/>
      <c r="E1462" s="369" t="s">
        <v>1604</v>
      </c>
      <c r="F1462" s="383">
        <v>235</v>
      </c>
      <c r="G1462" s="352" t="s">
        <v>4191</v>
      </c>
    </row>
    <row r="1463" spans="1:7" ht="47.25">
      <c r="A1463" s="384">
        <v>359</v>
      </c>
      <c r="B1463" s="369" t="s">
        <v>1403</v>
      </c>
      <c r="C1463" s="369" t="s">
        <v>1603</v>
      </c>
      <c r="D1463" s="369"/>
      <c r="E1463" s="369" t="s">
        <v>1604</v>
      </c>
      <c r="F1463" s="383">
        <v>53</v>
      </c>
      <c r="G1463" s="352" t="s">
        <v>4191</v>
      </c>
    </row>
    <row r="1464" spans="1:7" ht="47.25">
      <c r="A1464" s="384">
        <v>360</v>
      </c>
      <c r="B1464" s="369" t="s">
        <v>1404</v>
      </c>
      <c r="C1464" s="369" t="s">
        <v>1605</v>
      </c>
      <c r="D1464" s="369"/>
      <c r="E1464" s="369" t="s">
        <v>1606</v>
      </c>
      <c r="F1464" s="383">
        <v>101</v>
      </c>
      <c r="G1464" s="352" t="s">
        <v>4191</v>
      </c>
    </row>
    <row r="1465" spans="1:7" ht="31.5">
      <c r="A1465" s="384">
        <v>361</v>
      </c>
      <c r="B1465" s="369" t="s">
        <v>1405</v>
      </c>
      <c r="C1465" s="369" t="s">
        <v>1607</v>
      </c>
      <c r="D1465" s="369"/>
      <c r="E1465" s="369" t="s">
        <v>1608</v>
      </c>
      <c r="F1465" s="544">
        <v>61.2</v>
      </c>
      <c r="G1465" s="352" t="s">
        <v>4191</v>
      </c>
    </row>
    <row r="1466" spans="1:7" ht="47.25">
      <c r="A1466" s="384">
        <v>362</v>
      </c>
      <c r="B1466" s="369" t="s">
        <v>1406</v>
      </c>
      <c r="C1466" s="369" t="s">
        <v>1586</v>
      </c>
      <c r="D1466" s="369"/>
      <c r="E1466" s="369" t="s">
        <v>1587</v>
      </c>
      <c r="F1466" s="383">
        <v>52</v>
      </c>
      <c r="G1466" s="352" t="s">
        <v>4191</v>
      </c>
    </row>
    <row r="1467" spans="1:7" ht="63">
      <c r="A1467" s="384">
        <v>363</v>
      </c>
      <c r="B1467" s="369" t="s">
        <v>1407</v>
      </c>
      <c r="C1467" s="369" t="s">
        <v>1609</v>
      </c>
      <c r="D1467" s="369"/>
      <c r="E1467" s="369" t="s">
        <v>1610</v>
      </c>
      <c r="F1467" s="383">
        <v>68</v>
      </c>
      <c r="G1467" s="352" t="s">
        <v>4191</v>
      </c>
    </row>
    <row r="1468" spans="1:7" ht="63">
      <c r="A1468" s="384">
        <v>364</v>
      </c>
      <c r="B1468" s="369" t="s">
        <v>1408</v>
      </c>
      <c r="C1468" s="369" t="s">
        <v>1611</v>
      </c>
      <c r="D1468" s="369"/>
      <c r="E1468" s="369" t="s">
        <v>1612</v>
      </c>
      <c r="F1468" s="383">
        <v>2070</v>
      </c>
      <c r="G1468" s="352" t="s">
        <v>4191</v>
      </c>
    </row>
    <row r="1469" spans="1:7" ht="31.5">
      <c r="A1469" s="384">
        <v>365</v>
      </c>
      <c r="B1469" s="369" t="s">
        <v>1409</v>
      </c>
      <c r="C1469" s="369" t="s">
        <v>1594</v>
      </c>
      <c r="D1469" s="369"/>
      <c r="E1469" s="369" t="s">
        <v>1595</v>
      </c>
      <c r="F1469" s="383">
        <v>126</v>
      </c>
      <c r="G1469" s="352" t="s">
        <v>4191</v>
      </c>
    </row>
    <row r="1470" spans="1:7" ht="47.25">
      <c r="A1470" s="384">
        <v>366</v>
      </c>
      <c r="B1470" s="369" t="s">
        <v>1410</v>
      </c>
      <c r="C1470" s="369" t="s">
        <v>1613</v>
      </c>
      <c r="D1470" s="369"/>
      <c r="E1470" s="369" t="s">
        <v>1614</v>
      </c>
      <c r="F1470" s="544">
        <v>11.5</v>
      </c>
      <c r="G1470" s="352" t="s">
        <v>4191</v>
      </c>
    </row>
    <row r="1471" spans="1:7" ht="47.25">
      <c r="A1471" s="384">
        <v>367</v>
      </c>
      <c r="B1471" s="369" t="s">
        <v>1411</v>
      </c>
      <c r="C1471" s="369" t="s">
        <v>1613</v>
      </c>
      <c r="D1471" s="369"/>
      <c r="E1471" s="369" t="s">
        <v>1615</v>
      </c>
      <c r="F1471" s="383">
        <v>317</v>
      </c>
      <c r="G1471" s="352" t="s">
        <v>4191</v>
      </c>
    </row>
    <row r="1472" spans="1:7" ht="63">
      <c r="A1472" s="384">
        <v>368</v>
      </c>
      <c r="B1472" s="404" t="s">
        <v>1412</v>
      </c>
      <c r="C1472" s="404" t="s">
        <v>1616</v>
      </c>
      <c r="D1472" s="405"/>
      <c r="E1472" s="404" t="s">
        <v>1617</v>
      </c>
      <c r="F1472" s="383">
        <v>80</v>
      </c>
      <c r="G1472" s="352" t="s">
        <v>4191</v>
      </c>
    </row>
    <row r="1473" spans="1:7" ht="63">
      <c r="A1473" s="384">
        <v>369</v>
      </c>
      <c r="B1473" s="404" t="s">
        <v>1413</v>
      </c>
      <c r="C1473" s="404" t="s">
        <v>1618</v>
      </c>
      <c r="D1473" s="404"/>
      <c r="E1473" s="404" t="s">
        <v>1619</v>
      </c>
      <c r="F1473" s="383">
        <v>40</v>
      </c>
      <c r="G1473" s="352" t="s">
        <v>4191</v>
      </c>
    </row>
    <row r="1474" spans="1:7" ht="78.75">
      <c r="A1474" s="384">
        <v>370</v>
      </c>
      <c r="B1474" s="413" t="s">
        <v>1414</v>
      </c>
      <c r="C1474" s="413" t="s">
        <v>1620</v>
      </c>
      <c r="D1474" s="404"/>
      <c r="E1474" s="404" t="s">
        <v>1621</v>
      </c>
      <c r="F1474" s="383">
        <v>10</v>
      </c>
      <c r="G1474" s="352" t="s">
        <v>4191</v>
      </c>
    </row>
    <row r="1475" spans="1:7" ht="78.75">
      <c r="A1475" s="384">
        <v>371</v>
      </c>
      <c r="B1475" s="413" t="s">
        <v>1415</v>
      </c>
      <c r="C1475" s="413" t="s">
        <v>1622</v>
      </c>
      <c r="D1475" s="434"/>
      <c r="E1475" s="369" t="s">
        <v>1623</v>
      </c>
      <c r="F1475" s="383">
        <v>75</v>
      </c>
      <c r="G1475" s="352" t="s">
        <v>4191</v>
      </c>
    </row>
    <row r="1476" spans="1:7" ht="78.75">
      <c r="A1476" s="384">
        <v>372</v>
      </c>
      <c r="B1476" s="413" t="s">
        <v>1416</v>
      </c>
      <c r="C1476" s="413" t="s">
        <v>1624</v>
      </c>
      <c r="D1476" s="434"/>
      <c r="E1476" s="369" t="s">
        <v>1625</v>
      </c>
      <c r="F1476" s="383">
        <v>30</v>
      </c>
      <c r="G1476" s="352" t="s">
        <v>4191</v>
      </c>
    </row>
    <row r="1477" spans="1:7" ht="47.25">
      <c r="A1477" s="384">
        <v>373</v>
      </c>
      <c r="B1477" s="413" t="s">
        <v>1417</v>
      </c>
      <c r="C1477" s="413" t="s">
        <v>1620</v>
      </c>
      <c r="D1477" s="404"/>
      <c r="E1477" s="404" t="s">
        <v>1621</v>
      </c>
      <c r="F1477" s="383">
        <v>10</v>
      </c>
      <c r="G1477" s="352" t="s">
        <v>4191</v>
      </c>
    </row>
    <row r="1478" spans="1:7" ht="47.25">
      <c r="A1478" s="384">
        <v>374</v>
      </c>
      <c r="B1478" s="413" t="s">
        <v>1418</v>
      </c>
      <c r="C1478" s="413" t="s">
        <v>1626</v>
      </c>
      <c r="D1478" s="413"/>
      <c r="E1478" s="413" t="s">
        <v>1627</v>
      </c>
      <c r="F1478" s="383">
        <v>50</v>
      </c>
      <c r="G1478" s="352" t="s">
        <v>4191</v>
      </c>
    </row>
    <row r="1479" spans="1:7" ht="63">
      <c r="A1479" s="384">
        <v>375</v>
      </c>
      <c r="B1479" s="369" t="s">
        <v>1419</v>
      </c>
      <c r="C1479" s="369" t="s">
        <v>1620</v>
      </c>
      <c r="D1479" s="404"/>
      <c r="E1479" s="404" t="s">
        <v>1621</v>
      </c>
      <c r="F1479" s="383">
        <v>10</v>
      </c>
      <c r="G1479" s="352" t="s">
        <v>4191</v>
      </c>
    </row>
    <row r="1480" spans="1:7" ht="31.5">
      <c r="A1480" s="384">
        <v>376</v>
      </c>
      <c r="B1480" s="413" t="s">
        <v>1420</v>
      </c>
      <c r="C1480" s="413" t="s">
        <v>1628</v>
      </c>
      <c r="D1480" s="413"/>
      <c r="E1480" s="413" t="s">
        <v>1629</v>
      </c>
      <c r="F1480" s="383">
        <v>70</v>
      </c>
      <c r="G1480" s="352" t="s">
        <v>4191</v>
      </c>
    </row>
    <row r="1481" spans="1:7" ht="31.5">
      <c r="A1481" s="384">
        <v>377</v>
      </c>
      <c r="B1481" s="369" t="s">
        <v>2897</v>
      </c>
      <c r="C1481" s="369" t="s">
        <v>1630</v>
      </c>
      <c r="D1481" s="369"/>
      <c r="E1481" s="369" t="s">
        <v>1631</v>
      </c>
      <c r="F1481" s="383">
        <v>68</v>
      </c>
      <c r="G1481" s="352" t="s">
        <v>4191</v>
      </c>
    </row>
    <row r="1482" spans="1:7" ht="94.5">
      <c r="A1482" s="384">
        <v>378</v>
      </c>
      <c r="B1482" s="369" t="s">
        <v>1421</v>
      </c>
      <c r="C1482" s="369" t="s">
        <v>1632</v>
      </c>
      <c r="D1482" s="369"/>
      <c r="E1482" s="369" t="s">
        <v>1633</v>
      </c>
      <c r="F1482" s="383">
        <v>30</v>
      </c>
      <c r="G1482" s="352" t="s">
        <v>4191</v>
      </c>
    </row>
    <row r="1483" spans="1:7" ht="47.25">
      <c r="A1483" s="384">
        <v>379</v>
      </c>
      <c r="B1483" s="413" t="s">
        <v>1422</v>
      </c>
      <c r="C1483" s="413" t="s">
        <v>1634</v>
      </c>
      <c r="D1483" s="413"/>
      <c r="E1483" s="413" t="s">
        <v>1635</v>
      </c>
      <c r="F1483" s="383">
        <v>302</v>
      </c>
      <c r="G1483" s="352" t="s">
        <v>4191</v>
      </c>
    </row>
    <row r="1484" spans="1:7" ht="47.25">
      <c r="A1484" s="384">
        <v>380</v>
      </c>
      <c r="B1484" s="387" t="s">
        <v>1423</v>
      </c>
      <c r="C1484" s="387" t="s">
        <v>1636</v>
      </c>
      <c r="D1484" s="369"/>
      <c r="E1484" s="369" t="s">
        <v>1637</v>
      </c>
      <c r="F1484" s="383">
        <v>470</v>
      </c>
      <c r="G1484" s="352" t="s">
        <v>4191</v>
      </c>
    </row>
    <row r="1485" spans="1:7" ht="47.25">
      <c r="A1485" s="384">
        <v>381</v>
      </c>
      <c r="B1485" s="369" t="s">
        <v>1424</v>
      </c>
      <c r="C1485" s="369" t="s">
        <v>1638</v>
      </c>
      <c r="D1485" s="369"/>
      <c r="E1485" s="369" t="s">
        <v>1639</v>
      </c>
      <c r="F1485" s="383">
        <v>1100</v>
      </c>
      <c r="G1485" s="352" t="s">
        <v>4191</v>
      </c>
    </row>
    <row r="1486" spans="1:7" ht="47.25">
      <c r="A1486" s="384">
        <v>382</v>
      </c>
      <c r="B1486" s="369" t="s">
        <v>1425</v>
      </c>
      <c r="C1486" s="369" t="s">
        <v>1640</v>
      </c>
      <c r="D1486" s="369"/>
      <c r="E1486" s="369" t="s">
        <v>1641</v>
      </c>
      <c r="F1486" s="383">
        <v>164</v>
      </c>
      <c r="G1486" s="352" t="s">
        <v>4191</v>
      </c>
    </row>
    <row r="1487" spans="1:7" ht="47.25">
      <c r="A1487" s="384">
        <v>383</v>
      </c>
      <c r="B1487" s="369" t="s">
        <v>1426</v>
      </c>
      <c r="C1487" s="369" t="s">
        <v>1642</v>
      </c>
      <c r="D1487" s="369"/>
      <c r="E1487" s="369" t="s">
        <v>1643</v>
      </c>
      <c r="F1487" s="383">
        <v>8</v>
      </c>
      <c r="G1487" s="352" t="s">
        <v>4191</v>
      </c>
    </row>
    <row r="1488" spans="1:7" ht="78.75">
      <c r="A1488" s="384">
        <v>384</v>
      </c>
      <c r="B1488" s="369" t="s">
        <v>1427</v>
      </c>
      <c r="C1488" s="369" t="s">
        <v>1644</v>
      </c>
      <c r="D1488" s="369"/>
      <c r="E1488" s="369" t="s">
        <v>1645</v>
      </c>
      <c r="F1488" s="383">
        <v>21</v>
      </c>
      <c r="G1488" s="352" t="s">
        <v>4191</v>
      </c>
    </row>
    <row r="1489" spans="1:7" ht="47.25">
      <c r="A1489" s="384">
        <v>385</v>
      </c>
      <c r="B1489" s="452" t="s">
        <v>1428</v>
      </c>
      <c r="C1489" s="452" t="s">
        <v>1646</v>
      </c>
      <c r="D1489" s="369"/>
      <c r="E1489" s="407" t="s">
        <v>1647</v>
      </c>
      <c r="F1489" s="383">
        <v>23</v>
      </c>
      <c r="G1489" s="352" t="s">
        <v>4191</v>
      </c>
    </row>
    <row r="1490" spans="1:7" ht="141.75">
      <c r="A1490" s="384">
        <v>386</v>
      </c>
      <c r="B1490" s="452" t="s">
        <v>1429</v>
      </c>
      <c r="C1490" s="452" t="s">
        <v>1648</v>
      </c>
      <c r="D1490" s="369"/>
      <c r="E1490" s="407" t="s">
        <v>1649</v>
      </c>
      <c r="F1490" s="383">
        <v>25</v>
      </c>
      <c r="G1490" s="352" t="s">
        <v>4191</v>
      </c>
    </row>
    <row r="1491" spans="1:7" ht="141.75">
      <c r="A1491" s="384">
        <v>387</v>
      </c>
      <c r="B1491" s="452" t="s">
        <v>1430</v>
      </c>
      <c r="C1491" s="452" t="s">
        <v>1650</v>
      </c>
      <c r="D1491" s="369"/>
      <c r="E1491" s="407" t="s">
        <v>1651</v>
      </c>
      <c r="F1491" s="383">
        <v>36</v>
      </c>
      <c r="G1491" s="352" t="s">
        <v>4191</v>
      </c>
    </row>
    <row r="1492" spans="1:7" ht="78.75">
      <c r="A1492" s="384">
        <v>388</v>
      </c>
      <c r="B1492" s="452" t="s">
        <v>1431</v>
      </c>
      <c r="C1492" s="452" t="s">
        <v>4694</v>
      </c>
      <c r="D1492" s="369"/>
      <c r="E1492" s="407" t="s">
        <v>1652</v>
      </c>
      <c r="F1492" s="383">
        <v>15</v>
      </c>
      <c r="G1492" s="352" t="s">
        <v>4191</v>
      </c>
    </row>
    <row r="1493" spans="1:7" ht="110.25">
      <c r="A1493" s="384">
        <v>389</v>
      </c>
      <c r="B1493" s="369" t="s">
        <v>1432</v>
      </c>
      <c r="C1493" s="369" t="s">
        <v>1653</v>
      </c>
      <c r="D1493" s="407"/>
      <c r="E1493" s="407" t="s">
        <v>1654</v>
      </c>
      <c r="F1493" s="383">
        <v>3</v>
      </c>
      <c r="G1493" s="352" t="s">
        <v>4191</v>
      </c>
    </row>
    <row r="1494" spans="1:7" ht="110.25">
      <c r="A1494" s="384">
        <v>390</v>
      </c>
      <c r="B1494" s="369" t="s">
        <v>1433</v>
      </c>
      <c r="C1494" s="369" t="s">
        <v>1655</v>
      </c>
      <c r="D1494" s="369"/>
      <c r="E1494" s="369" t="s">
        <v>1656</v>
      </c>
      <c r="F1494" s="383">
        <v>4</v>
      </c>
      <c r="G1494" s="352" t="s">
        <v>4191</v>
      </c>
    </row>
    <row r="1495" spans="1:7" ht="204.75">
      <c r="A1495" s="384">
        <v>391</v>
      </c>
      <c r="B1495" s="369" t="s">
        <v>1434</v>
      </c>
      <c r="C1495" s="369" t="s">
        <v>1657</v>
      </c>
      <c r="D1495" s="369"/>
      <c r="E1495" s="369" t="s">
        <v>1658</v>
      </c>
      <c r="F1495" s="544">
        <v>9.9</v>
      </c>
      <c r="G1495" s="352" t="s">
        <v>4191</v>
      </c>
    </row>
    <row r="1496" spans="1:7" ht="31.5">
      <c r="A1496" s="384">
        <v>392</v>
      </c>
      <c r="B1496" s="369" t="s">
        <v>1435</v>
      </c>
      <c r="C1496" s="369" t="s">
        <v>1659</v>
      </c>
      <c r="D1496" s="369"/>
      <c r="E1496" s="369" t="s">
        <v>1660</v>
      </c>
      <c r="F1496" s="383">
        <v>3</v>
      </c>
      <c r="G1496" s="352" t="s">
        <v>4191</v>
      </c>
    </row>
    <row r="1497" spans="1:7" ht="63">
      <c r="A1497" s="384">
        <v>393</v>
      </c>
      <c r="B1497" s="369" t="s">
        <v>1436</v>
      </c>
      <c r="C1497" s="369" t="s">
        <v>1661</v>
      </c>
      <c r="D1497" s="369"/>
      <c r="E1497" s="369" t="s">
        <v>1662</v>
      </c>
      <c r="F1497" s="383">
        <v>6</v>
      </c>
      <c r="G1497" s="352" t="s">
        <v>4191</v>
      </c>
    </row>
    <row r="1498" spans="1:7" ht="78.75">
      <c r="A1498" s="384">
        <v>394</v>
      </c>
      <c r="B1498" s="369" t="s">
        <v>1437</v>
      </c>
      <c r="C1498" s="369" t="s">
        <v>1663</v>
      </c>
      <c r="D1498" s="369"/>
      <c r="E1498" s="369" t="s">
        <v>1664</v>
      </c>
      <c r="F1498" s="383">
        <v>2</v>
      </c>
      <c r="G1498" s="352" t="s">
        <v>4191</v>
      </c>
    </row>
    <row r="1499" spans="1:7" ht="78.75">
      <c r="A1499" s="384">
        <v>395</v>
      </c>
      <c r="B1499" s="369" t="s">
        <v>1438</v>
      </c>
      <c r="C1499" s="369" t="s">
        <v>1665</v>
      </c>
      <c r="D1499" s="369"/>
      <c r="E1499" s="369" t="s">
        <v>1666</v>
      </c>
      <c r="F1499" s="383">
        <v>2</v>
      </c>
      <c r="G1499" s="352" t="s">
        <v>4191</v>
      </c>
    </row>
    <row r="1500" spans="1:7" ht="47.25">
      <c r="A1500" s="384">
        <v>396</v>
      </c>
      <c r="B1500" s="369" t="s">
        <v>1439</v>
      </c>
      <c r="C1500" s="369" t="s">
        <v>1667</v>
      </c>
      <c r="D1500" s="369"/>
      <c r="E1500" s="369" t="s">
        <v>1668</v>
      </c>
      <c r="F1500" s="544">
        <v>3.5</v>
      </c>
      <c r="G1500" s="352" t="s">
        <v>4191</v>
      </c>
    </row>
    <row r="1501" spans="1:7" ht="63">
      <c r="A1501" s="384">
        <v>397</v>
      </c>
      <c r="B1501" s="369" t="s">
        <v>1440</v>
      </c>
      <c r="C1501" s="369" t="s">
        <v>1669</v>
      </c>
      <c r="D1501" s="369"/>
      <c r="E1501" s="369" t="s">
        <v>1670</v>
      </c>
      <c r="F1501" s="383">
        <v>2</v>
      </c>
      <c r="G1501" s="352" t="s">
        <v>4191</v>
      </c>
    </row>
    <row r="1502" spans="1:7" ht="94.5">
      <c r="A1502" s="384">
        <v>398</v>
      </c>
      <c r="B1502" s="369" t="s">
        <v>1441</v>
      </c>
      <c r="C1502" s="369" t="s">
        <v>1671</v>
      </c>
      <c r="D1502" s="369"/>
      <c r="E1502" s="407" t="s">
        <v>1672</v>
      </c>
      <c r="F1502" s="383">
        <v>6</v>
      </c>
      <c r="G1502" s="352" t="s">
        <v>4191</v>
      </c>
    </row>
    <row r="1503" spans="1:7" ht="47.25">
      <c r="A1503" s="384">
        <v>399</v>
      </c>
      <c r="B1503" s="369" t="s">
        <v>1442</v>
      </c>
      <c r="C1503" s="369" t="s">
        <v>1673</v>
      </c>
      <c r="D1503" s="369"/>
      <c r="E1503" s="369" t="s">
        <v>1674</v>
      </c>
      <c r="F1503" s="383">
        <v>5</v>
      </c>
      <c r="G1503" s="352" t="s">
        <v>4191</v>
      </c>
    </row>
    <row r="1504" spans="1:7" ht="122.25">
      <c r="A1504" s="384">
        <v>400</v>
      </c>
      <c r="B1504" s="369" t="s">
        <v>2085</v>
      </c>
      <c r="C1504" s="369" t="s">
        <v>1675</v>
      </c>
      <c r="D1504" s="369"/>
      <c r="E1504" s="369" t="s">
        <v>2086</v>
      </c>
      <c r="F1504" s="544">
        <v>9.9</v>
      </c>
      <c r="G1504" s="352" t="s">
        <v>4191</v>
      </c>
    </row>
    <row r="1505" spans="1:7" ht="94.5">
      <c r="A1505" s="384">
        <v>401</v>
      </c>
      <c r="B1505" s="369" t="s">
        <v>1443</v>
      </c>
      <c r="C1505" s="369" t="s">
        <v>1676</v>
      </c>
      <c r="D1505" s="369"/>
      <c r="E1505" s="407" t="s">
        <v>1677</v>
      </c>
      <c r="F1505" s="383">
        <v>1250</v>
      </c>
      <c r="G1505" s="352" t="s">
        <v>4191</v>
      </c>
    </row>
    <row r="1506" spans="1:7" ht="45">
      <c r="A1506" s="384">
        <v>402</v>
      </c>
      <c r="B1506" s="555" t="s">
        <v>1444</v>
      </c>
      <c r="C1506" s="555" t="s">
        <v>2087</v>
      </c>
      <c r="D1506" s="555"/>
      <c r="E1506" s="555" t="s">
        <v>1678</v>
      </c>
      <c r="F1506" s="383">
        <v>45</v>
      </c>
      <c r="G1506" s="352" t="s">
        <v>4191</v>
      </c>
    </row>
    <row r="1507" spans="1:7" ht="60">
      <c r="A1507" s="384">
        <v>403</v>
      </c>
      <c r="B1507" s="369" t="s">
        <v>1445</v>
      </c>
      <c r="C1507" s="555" t="s">
        <v>1679</v>
      </c>
      <c r="D1507" s="555"/>
      <c r="E1507" s="555" t="s">
        <v>1680</v>
      </c>
      <c r="F1507" s="383">
        <v>1200</v>
      </c>
      <c r="G1507" s="352" t="s">
        <v>4191</v>
      </c>
    </row>
    <row r="1508" spans="1:7" ht="60">
      <c r="A1508" s="384">
        <v>404</v>
      </c>
      <c r="B1508" s="555" t="s">
        <v>1446</v>
      </c>
      <c r="C1508" s="555" t="s">
        <v>1681</v>
      </c>
      <c r="D1508" s="555"/>
      <c r="E1508" s="555" t="s">
        <v>1682</v>
      </c>
      <c r="F1508" s="383">
        <v>150</v>
      </c>
      <c r="G1508" s="352" t="s">
        <v>4191</v>
      </c>
    </row>
    <row r="1509" spans="1:7" ht="45">
      <c r="A1509" s="384">
        <v>405</v>
      </c>
      <c r="B1509" s="555" t="s">
        <v>1447</v>
      </c>
      <c r="C1509" s="555" t="s">
        <v>1683</v>
      </c>
      <c r="D1509" s="555"/>
      <c r="E1509" s="555" t="s">
        <v>1684</v>
      </c>
      <c r="F1509" s="383">
        <v>115</v>
      </c>
      <c r="G1509" s="352" t="s">
        <v>4191</v>
      </c>
    </row>
    <row r="1510" spans="1:7" ht="75">
      <c r="A1510" s="384">
        <v>406</v>
      </c>
      <c r="B1510" s="555" t="s">
        <v>1448</v>
      </c>
      <c r="C1510" s="555" t="s">
        <v>1685</v>
      </c>
      <c r="D1510" s="630"/>
      <c r="E1510" s="555" t="s">
        <v>1686</v>
      </c>
      <c r="F1510" s="383">
        <v>10</v>
      </c>
      <c r="G1510" s="352" t="s">
        <v>4191</v>
      </c>
    </row>
    <row r="1511" spans="1:7" ht="60.75">
      <c r="A1511" s="384">
        <v>407</v>
      </c>
      <c r="B1511" s="555" t="s">
        <v>2088</v>
      </c>
      <c r="C1511" s="555" t="s">
        <v>1687</v>
      </c>
      <c r="D1511" s="555"/>
      <c r="E1511" s="555" t="s">
        <v>1688</v>
      </c>
      <c r="F1511" s="383">
        <v>70</v>
      </c>
      <c r="G1511" s="352" t="s">
        <v>4191</v>
      </c>
    </row>
    <row r="1512" spans="1:7" ht="47.25">
      <c r="A1512" s="384">
        <v>408</v>
      </c>
      <c r="B1512" s="369" t="s">
        <v>1449</v>
      </c>
      <c r="C1512" s="369" t="s">
        <v>1689</v>
      </c>
      <c r="D1512" s="369"/>
      <c r="E1512" s="369" t="s">
        <v>1690</v>
      </c>
      <c r="F1512" s="383">
        <v>263</v>
      </c>
      <c r="G1512" s="352" t="s">
        <v>4191</v>
      </c>
    </row>
    <row r="1513" spans="1:7" ht="60">
      <c r="A1513" s="384">
        <v>409</v>
      </c>
      <c r="B1513" s="555" t="s">
        <v>1450</v>
      </c>
      <c r="C1513" s="555" t="s">
        <v>1691</v>
      </c>
      <c r="D1513" s="555"/>
      <c r="E1513" s="555" t="s">
        <v>1680</v>
      </c>
      <c r="F1513" s="383">
        <v>1000</v>
      </c>
      <c r="G1513" s="352" t="s">
        <v>4191</v>
      </c>
    </row>
    <row r="1514" spans="1:7" ht="60">
      <c r="A1514" s="384">
        <v>410</v>
      </c>
      <c r="B1514" s="555" t="s">
        <v>1451</v>
      </c>
      <c r="C1514" s="555" t="s">
        <v>1692</v>
      </c>
      <c r="D1514" s="555"/>
      <c r="E1514" s="555" t="s">
        <v>1693</v>
      </c>
      <c r="F1514" s="383">
        <v>800</v>
      </c>
      <c r="G1514" s="352" t="s">
        <v>4191</v>
      </c>
    </row>
    <row r="1515" spans="1:7" ht="105">
      <c r="A1515" s="384">
        <v>411</v>
      </c>
      <c r="B1515" s="369" t="s">
        <v>1452</v>
      </c>
      <c r="C1515" s="555" t="s">
        <v>1694</v>
      </c>
      <c r="D1515" s="555"/>
      <c r="E1515" s="555" t="s">
        <v>1695</v>
      </c>
      <c r="F1515" s="383">
        <v>110</v>
      </c>
      <c r="G1515" s="352" t="s">
        <v>4191</v>
      </c>
    </row>
    <row r="1516" spans="1:7" ht="47.25">
      <c r="A1516" s="384">
        <v>412</v>
      </c>
      <c r="B1516" s="369" t="s">
        <v>1453</v>
      </c>
      <c r="C1516" s="369" t="s">
        <v>1696</v>
      </c>
      <c r="D1516" s="369"/>
      <c r="E1516" s="369" t="s">
        <v>1697</v>
      </c>
      <c r="F1516" s="383">
        <v>230</v>
      </c>
      <c r="G1516" s="352" t="s">
        <v>4191</v>
      </c>
    </row>
    <row r="1517" spans="1:7" ht="94.5">
      <c r="A1517" s="384">
        <v>413</v>
      </c>
      <c r="B1517" s="369" t="s">
        <v>1454</v>
      </c>
      <c r="C1517" s="369" t="s">
        <v>1698</v>
      </c>
      <c r="D1517" s="369"/>
      <c r="E1517" s="369" t="s">
        <v>1699</v>
      </c>
      <c r="F1517" s="383">
        <v>55</v>
      </c>
      <c r="G1517" s="352" t="s">
        <v>4191</v>
      </c>
    </row>
    <row r="1518" spans="1:7" ht="47.25">
      <c r="A1518" s="384">
        <v>414</v>
      </c>
      <c r="B1518" s="369" t="s">
        <v>1455</v>
      </c>
      <c r="C1518" s="369" t="s">
        <v>1700</v>
      </c>
      <c r="D1518" s="369"/>
      <c r="E1518" s="369" t="s">
        <v>1701</v>
      </c>
      <c r="F1518" s="383">
        <v>50</v>
      </c>
      <c r="G1518" s="352" t="s">
        <v>4191</v>
      </c>
    </row>
    <row r="1519" spans="1:7" ht="47.25">
      <c r="A1519" s="384">
        <v>415</v>
      </c>
      <c r="B1519" s="369" t="s">
        <v>1456</v>
      </c>
      <c r="C1519" s="369" t="s">
        <v>1702</v>
      </c>
      <c r="D1519" s="369"/>
      <c r="E1519" s="369" t="s">
        <v>1703</v>
      </c>
      <c r="F1519" s="383">
        <v>62</v>
      </c>
      <c r="G1519" s="352" t="s">
        <v>4191</v>
      </c>
    </row>
    <row r="1520" spans="1:7" ht="47.25">
      <c r="A1520" s="384">
        <v>416</v>
      </c>
      <c r="B1520" s="369" t="s">
        <v>1704</v>
      </c>
      <c r="C1520" s="369" t="s">
        <v>1715</v>
      </c>
      <c r="D1520" s="369"/>
      <c r="E1520" s="369" t="s">
        <v>1716</v>
      </c>
      <c r="F1520" s="383">
        <v>16</v>
      </c>
      <c r="G1520" s="352" t="s">
        <v>4191</v>
      </c>
    </row>
    <row r="1521" spans="1:7" ht="63">
      <c r="A1521" s="384">
        <v>417</v>
      </c>
      <c r="B1521" s="369" t="s">
        <v>1705</v>
      </c>
      <c r="C1521" s="369" t="s">
        <v>1717</v>
      </c>
      <c r="D1521" s="369"/>
      <c r="E1521" s="369" t="s">
        <v>1718</v>
      </c>
      <c r="F1521" s="383">
        <v>720</v>
      </c>
      <c r="G1521" s="352" t="s">
        <v>4191</v>
      </c>
    </row>
    <row r="1522" spans="1:7" ht="45">
      <c r="A1522" s="384">
        <v>418</v>
      </c>
      <c r="B1522" s="555" t="s">
        <v>1706</v>
      </c>
      <c r="C1522" s="555" t="s">
        <v>1719</v>
      </c>
      <c r="D1522" s="555"/>
      <c r="E1522" s="631" t="s">
        <v>1720</v>
      </c>
      <c r="F1522" s="544">
        <v>9.9</v>
      </c>
      <c r="G1522" s="352" t="s">
        <v>4191</v>
      </c>
    </row>
    <row r="1523" spans="1:7" ht="60">
      <c r="A1523" s="384">
        <v>419</v>
      </c>
      <c r="B1523" s="555" t="s">
        <v>1707</v>
      </c>
      <c r="C1523" s="555" t="s">
        <v>1721</v>
      </c>
      <c r="D1523" s="555"/>
      <c r="E1523" s="631" t="s">
        <v>1722</v>
      </c>
      <c r="F1523" s="544">
        <v>30.5</v>
      </c>
      <c r="G1523" s="352" t="s">
        <v>4191</v>
      </c>
    </row>
    <row r="1524" spans="1:7" ht="45">
      <c r="A1524" s="384">
        <v>420</v>
      </c>
      <c r="B1524" s="555" t="s">
        <v>1708</v>
      </c>
      <c r="C1524" s="555" t="s">
        <v>1723</v>
      </c>
      <c r="D1524" s="555"/>
      <c r="E1524" s="631" t="s">
        <v>1724</v>
      </c>
      <c r="F1524" s="544">
        <v>16.899999999999999</v>
      </c>
      <c r="G1524" s="352" t="s">
        <v>4191</v>
      </c>
    </row>
    <row r="1525" spans="1:7" ht="45">
      <c r="A1525" s="384">
        <v>421</v>
      </c>
      <c r="B1525" s="555" t="s">
        <v>1709</v>
      </c>
      <c r="C1525" s="555" t="s">
        <v>1723</v>
      </c>
      <c r="D1525" s="555"/>
      <c r="E1525" s="631" t="s">
        <v>1724</v>
      </c>
      <c r="F1525" s="383">
        <v>14</v>
      </c>
      <c r="G1525" s="352" t="s">
        <v>4191</v>
      </c>
    </row>
    <row r="1526" spans="1:7" ht="75">
      <c r="A1526" s="384">
        <v>422</v>
      </c>
      <c r="B1526" s="555" t="s">
        <v>1710</v>
      </c>
      <c r="C1526" s="555" t="s">
        <v>4695</v>
      </c>
      <c r="D1526" s="405"/>
      <c r="E1526" s="369" t="s">
        <v>1725</v>
      </c>
      <c r="F1526" s="383">
        <v>23</v>
      </c>
      <c r="G1526" s="352" t="s">
        <v>4191</v>
      </c>
    </row>
    <row r="1527" spans="1:7" ht="31.5">
      <c r="A1527" s="384">
        <v>423</v>
      </c>
      <c r="B1527" s="369" t="s">
        <v>1711</v>
      </c>
      <c r="C1527" s="369" t="s">
        <v>1726</v>
      </c>
      <c r="D1527" s="369"/>
      <c r="E1527" s="395" t="s">
        <v>1727</v>
      </c>
      <c r="F1527" s="544">
        <v>9.6999999999999993</v>
      </c>
      <c r="G1527" s="352" t="s">
        <v>4191</v>
      </c>
    </row>
    <row r="1528" spans="1:7" ht="90">
      <c r="A1528" s="384">
        <v>424</v>
      </c>
      <c r="B1528" s="369" t="s">
        <v>1712</v>
      </c>
      <c r="C1528" s="555" t="s">
        <v>1728</v>
      </c>
      <c r="D1528" s="555"/>
      <c r="E1528" s="631" t="s">
        <v>2089</v>
      </c>
      <c r="F1528" s="383">
        <v>606</v>
      </c>
      <c r="G1528" s="352" t="s">
        <v>4191</v>
      </c>
    </row>
    <row r="1529" spans="1:7" ht="90">
      <c r="A1529" s="384">
        <v>425</v>
      </c>
      <c r="B1529" s="555" t="s">
        <v>1713</v>
      </c>
      <c r="C1529" s="555" t="s">
        <v>1729</v>
      </c>
      <c r="D1529" s="405"/>
      <c r="E1529" s="631" t="s">
        <v>2089</v>
      </c>
      <c r="F1529" s="383">
        <v>275</v>
      </c>
      <c r="G1529" s="352" t="s">
        <v>4191</v>
      </c>
    </row>
    <row r="1530" spans="1:7" ht="30">
      <c r="A1530" s="384">
        <v>426</v>
      </c>
      <c r="B1530" s="555" t="s">
        <v>1714</v>
      </c>
      <c r="C1530" s="555" t="s">
        <v>1719</v>
      </c>
      <c r="D1530" s="555"/>
      <c r="E1530" s="631" t="s">
        <v>1720</v>
      </c>
      <c r="F1530" s="383">
        <v>9.9</v>
      </c>
      <c r="G1530" s="352" t="s">
        <v>4191</v>
      </c>
    </row>
    <row r="1531" spans="1:7" ht="31.5">
      <c r="A1531" s="384">
        <v>427</v>
      </c>
      <c r="B1531" s="387" t="s">
        <v>2898</v>
      </c>
      <c r="C1531" s="387"/>
      <c r="D1531" s="555"/>
      <c r="E1531" s="631"/>
      <c r="F1531" s="383">
        <v>380</v>
      </c>
      <c r="G1531" s="352" t="s">
        <v>4191</v>
      </c>
    </row>
    <row r="1532" spans="1:7">
      <c r="A1532" s="384">
        <v>428</v>
      </c>
      <c r="B1532" s="387" t="s">
        <v>2899</v>
      </c>
      <c r="C1532" s="387"/>
      <c r="D1532" s="555"/>
      <c r="E1532" s="631"/>
      <c r="F1532" s="383">
        <v>30</v>
      </c>
      <c r="G1532" s="352" t="s">
        <v>4191</v>
      </c>
    </row>
    <row r="1533" spans="1:7" ht="50.25">
      <c r="A1533" s="384">
        <v>429</v>
      </c>
      <c r="B1533" s="387" t="s">
        <v>2904</v>
      </c>
      <c r="C1533" s="387"/>
      <c r="D1533" s="555"/>
      <c r="E1533" s="631"/>
      <c r="F1533" s="383">
        <v>55.3</v>
      </c>
      <c r="G1533" s="352" t="s">
        <v>4191</v>
      </c>
    </row>
    <row r="1534" spans="1:7" ht="31.5">
      <c r="A1534" s="384">
        <v>430</v>
      </c>
      <c r="B1534" s="409" t="s">
        <v>2900</v>
      </c>
      <c r="C1534" s="409"/>
      <c r="D1534" s="555"/>
      <c r="E1534" s="631"/>
      <c r="F1534" s="383">
        <v>10</v>
      </c>
      <c r="G1534" s="352" t="s">
        <v>4191</v>
      </c>
    </row>
    <row r="1535" spans="1:7" ht="47.25">
      <c r="A1535" s="384">
        <v>431</v>
      </c>
      <c r="B1535" s="409" t="s">
        <v>2901</v>
      </c>
      <c r="C1535" s="409"/>
      <c r="D1535" s="555"/>
      <c r="E1535" s="631"/>
      <c r="F1535" s="383">
        <v>200</v>
      </c>
      <c r="G1535" s="352" t="s">
        <v>4191</v>
      </c>
    </row>
    <row r="1536" spans="1:7" ht="31.5">
      <c r="A1536" s="384">
        <v>432</v>
      </c>
      <c r="B1536" s="409" t="s">
        <v>2902</v>
      </c>
      <c r="C1536" s="409"/>
      <c r="D1536" s="555"/>
      <c r="E1536" s="631"/>
      <c r="F1536" s="383">
        <v>10</v>
      </c>
      <c r="G1536" s="352" t="s">
        <v>4191</v>
      </c>
    </row>
    <row r="1537" spans="1:7">
      <c r="A1537" s="632" t="s">
        <v>4173</v>
      </c>
      <c r="B1537" s="531" t="s">
        <v>62</v>
      </c>
      <c r="C1537" s="387"/>
      <c r="D1537" s="387"/>
      <c r="E1537" s="387"/>
      <c r="F1537" s="463">
        <f>SUM(F1538:F1542)</f>
        <v>600</v>
      </c>
      <c r="G1537" s="503">
        <f>A1542</f>
        <v>5</v>
      </c>
    </row>
    <row r="1538" spans="1:7" ht="31.5">
      <c r="A1538" s="520">
        <v>1</v>
      </c>
      <c r="B1538" s="353" t="s">
        <v>2099</v>
      </c>
      <c r="C1538" s="387"/>
      <c r="D1538" s="353" t="s">
        <v>2100</v>
      </c>
      <c r="E1538" s="387"/>
      <c r="F1538" s="621"/>
      <c r="G1538" s="13" t="s">
        <v>4191</v>
      </c>
    </row>
    <row r="1539" spans="1:7" ht="63">
      <c r="A1539" s="520">
        <v>2</v>
      </c>
      <c r="B1539" s="353" t="s">
        <v>2101</v>
      </c>
      <c r="C1539" s="387"/>
      <c r="D1539" s="353" t="s">
        <v>2102</v>
      </c>
      <c r="E1539" s="387"/>
      <c r="F1539" s="621"/>
      <c r="G1539" s="13" t="s">
        <v>4191</v>
      </c>
    </row>
    <row r="1540" spans="1:7" ht="31.5">
      <c r="A1540" s="520">
        <v>3</v>
      </c>
      <c r="B1540" s="353" t="s">
        <v>2103</v>
      </c>
      <c r="C1540" s="387"/>
      <c r="D1540" s="353" t="s">
        <v>2104</v>
      </c>
      <c r="E1540" s="387" t="s">
        <v>2105</v>
      </c>
      <c r="F1540" s="621">
        <v>600</v>
      </c>
      <c r="G1540" s="13" t="s">
        <v>4191</v>
      </c>
    </row>
    <row r="1541" spans="1:7" ht="31.5">
      <c r="A1541" s="520">
        <v>4</v>
      </c>
      <c r="B1541" s="353" t="s">
        <v>3031</v>
      </c>
      <c r="C1541" s="387"/>
      <c r="D1541" s="353" t="s">
        <v>3032</v>
      </c>
      <c r="E1541" s="387"/>
      <c r="F1541" s="621"/>
      <c r="G1541" s="13" t="s">
        <v>4191</v>
      </c>
    </row>
    <row r="1542" spans="1:7" ht="31.5">
      <c r="A1542" s="520">
        <v>5</v>
      </c>
      <c r="B1542" s="353" t="s">
        <v>2106</v>
      </c>
      <c r="C1542" s="387"/>
      <c r="D1542" s="353" t="s">
        <v>2107</v>
      </c>
      <c r="E1542" s="387"/>
      <c r="F1542" s="621"/>
      <c r="G1542" s="13" t="s">
        <v>4191</v>
      </c>
    </row>
    <row r="1543" spans="1:7">
      <c r="A1543" s="436" t="s">
        <v>4167</v>
      </c>
      <c r="B1543" s="439" t="s">
        <v>439</v>
      </c>
      <c r="C1543" s="633"/>
      <c r="D1543" s="439"/>
      <c r="E1543" s="439"/>
      <c r="F1543" s="634">
        <f>F1544+F1547</f>
        <v>4135.8949999999995</v>
      </c>
      <c r="G1543" s="330">
        <f>G1544+G1547</f>
        <v>66</v>
      </c>
    </row>
    <row r="1544" spans="1:7">
      <c r="A1544" s="324" t="s">
        <v>4168</v>
      </c>
      <c r="B1544" s="325" t="s">
        <v>71</v>
      </c>
      <c r="C1544" s="331"/>
      <c r="D1544" s="331"/>
      <c r="E1544" s="331"/>
      <c r="F1544" s="335">
        <f>F1545+F1546</f>
        <v>1250</v>
      </c>
      <c r="G1544" s="330">
        <f>A1546</f>
        <v>2</v>
      </c>
    </row>
    <row r="1545" spans="1:7" ht="47.25">
      <c r="A1545" s="337">
        <v>1</v>
      </c>
      <c r="B1545" s="338" t="s">
        <v>3767</v>
      </c>
      <c r="C1545" s="339"/>
      <c r="D1545" s="339" t="s">
        <v>3768</v>
      </c>
      <c r="E1545" s="339" t="s">
        <v>3769</v>
      </c>
      <c r="F1545" s="635">
        <v>1000</v>
      </c>
      <c r="G1545" s="13" t="s">
        <v>4420</v>
      </c>
    </row>
    <row r="1546" spans="1:7" ht="31.5">
      <c r="A1546" s="445">
        <v>2</v>
      </c>
      <c r="B1546" s="369" t="s">
        <v>3770</v>
      </c>
      <c r="C1546" s="369"/>
      <c r="D1546" s="369" t="s">
        <v>3771</v>
      </c>
      <c r="E1546" s="386" t="s">
        <v>3772</v>
      </c>
      <c r="F1546" s="636">
        <v>250</v>
      </c>
      <c r="G1546" s="13" t="s">
        <v>4420</v>
      </c>
    </row>
    <row r="1547" spans="1:7">
      <c r="A1547" s="324" t="s">
        <v>4169</v>
      </c>
      <c r="B1547" s="325" t="s">
        <v>214</v>
      </c>
      <c r="C1547" s="331"/>
      <c r="D1547" s="331"/>
      <c r="E1547" s="331"/>
      <c r="F1547" s="637">
        <f>SUM(F1548:F1610)</f>
        <v>2885.8949999999995</v>
      </c>
      <c r="G1547" s="330">
        <f>G1548+G1551</f>
        <v>64</v>
      </c>
    </row>
    <row r="1548" spans="1:7" ht="31.5">
      <c r="A1548" s="360" t="s">
        <v>4170</v>
      </c>
      <c r="B1548" s="358" t="s">
        <v>226</v>
      </c>
      <c r="C1548" s="358"/>
      <c r="D1548" s="358"/>
      <c r="E1548" s="358"/>
      <c r="F1548" s="638"/>
      <c r="G1548" s="360">
        <f>A1549</f>
        <v>1</v>
      </c>
    </row>
    <row r="1549" spans="1:7">
      <c r="A1549" s="774">
        <v>1</v>
      </c>
      <c r="B1549" s="776" t="s">
        <v>463</v>
      </c>
      <c r="C1549" s="345" t="s">
        <v>2183</v>
      </c>
      <c r="D1549" s="345"/>
      <c r="E1549" s="639" t="s">
        <v>453</v>
      </c>
      <c r="F1549" s="640">
        <v>12</v>
      </c>
      <c r="G1549" s="13" t="s">
        <v>4191</v>
      </c>
    </row>
    <row r="1550" spans="1:7" ht="94.5">
      <c r="A1550" s="775"/>
      <c r="B1550" s="777"/>
      <c r="C1550" s="641" t="s">
        <v>2184</v>
      </c>
      <c r="D1550" s="641"/>
      <c r="E1550" s="641" t="s">
        <v>2185</v>
      </c>
      <c r="F1550" s="642">
        <v>223.9</v>
      </c>
      <c r="G1550" s="13" t="s">
        <v>4191</v>
      </c>
    </row>
    <row r="1551" spans="1:7">
      <c r="A1551" s="324" t="s">
        <v>4171</v>
      </c>
      <c r="B1551" s="325" t="s">
        <v>64</v>
      </c>
      <c r="C1551" s="331"/>
      <c r="D1551" s="331"/>
      <c r="E1551" s="331"/>
      <c r="F1551" s="643"/>
      <c r="G1551" s="330">
        <f>A1610</f>
        <v>63</v>
      </c>
    </row>
    <row r="1552" spans="1:7" ht="157.5">
      <c r="A1552" s="445">
        <v>1</v>
      </c>
      <c r="B1552" s="369" t="s">
        <v>1730</v>
      </c>
      <c r="C1552" s="369" t="s">
        <v>1790</v>
      </c>
      <c r="D1552" s="369"/>
      <c r="E1552" s="386" t="s">
        <v>1791</v>
      </c>
      <c r="F1552" s="644">
        <v>4.5</v>
      </c>
      <c r="G1552" s="13" t="s">
        <v>4191</v>
      </c>
    </row>
    <row r="1553" spans="1:7" ht="189">
      <c r="A1553" s="445">
        <v>2</v>
      </c>
      <c r="B1553" s="369" t="s">
        <v>1731</v>
      </c>
      <c r="C1553" s="369" t="s">
        <v>1792</v>
      </c>
      <c r="D1553" s="369"/>
      <c r="E1553" s="386" t="s">
        <v>1793</v>
      </c>
      <c r="F1553" s="636">
        <v>10</v>
      </c>
      <c r="G1553" s="13" t="s">
        <v>4191</v>
      </c>
    </row>
    <row r="1554" spans="1:7" ht="47.25">
      <c r="A1554" s="445">
        <v>3</v>
      </c>
      <c r="B1554" s="369" t="s">
        <v>1733</v>
      </c>
      <c r="C1554" s="369" t="s">
        <v>1795</v>
      </c>
      <c r="D1554" s="369"/>
      <c r="E1554" s="369" t="s">
        <v>1796</v>
      </c>
      <c r="F1554" s="645">
        <v>175</v>
      </c>
      <c r="G1554" s="13" t="s">
        <v>4191</v>
      </c>
    </row>
    <row r="1555" spans="1:7" ht="47.25">
      <c r="A1555" s="445">
        <v>4</v>
      </c>
      <c r="B1555" s="369" t="s">
        <v>4696</v>
      </c>
      <c r="C1555" s="369" t="s">
        <v>1797</v>
      </c>
      <c r="D1555" s="369"/>
      <c r="E1555" s="369" t="s">
        <v>1798</v>
      </c>
      <c r="F1555" s="645">
        <v>160</v>
      </c>
      <c r="G1555" s="13" t="s">
        <v>4191</v>
      </c>
    </row>
    <row r="1556" spans="1:7" ht="31.5">
      <c r="A1556" s="445">
        <v>5</v>
      </c>
      <c r="B1556" s="369" t="s">
        <v>1734</v>
      </c>
      <c r="C1556" s="369" t="s">
        <v>1799</v>
      </c>
      <c r="D1556" s="369"/>
      <c r="E1556" s="369" t="s">
        <v>1800</v>
      </c>
      <c r="F1556" s="645">
        <v>2</v>
      </c>
      <c r="G1556" s="13" t="s">
        <v>4191</v>
      </c>
    </row>
    <row r="1557" spans="1:7" ht="126">
      <c r="A1557" s="445">
        <v>6</v>
      </c>
      <c r="B1557" s="369" t="s">
        <v>1735</v>
      </c>
      <c r="C1557" s="547" t="s">
        <v>1801</v>
      </c>
      <c r="D1557" s="547"/>
      <c r="E1557" s="547" t="s">
        <v>1802</v>
      </c>
      <c r="F1557" s="645">
        <v>140</v>
      </c>
      <c r="G1557" s="13" t="s">
        <v>4191</v>
      </c>
    </row>
    <row r="1558" spans="1:7" ht="31.5">
      <c r="A1558" s="445">
        <v>7</v>
      </c>
      <c r="B1558" s="547" t="s">
        <v>1736</v>
      </c>
      <c r="C1558" s="547" t="s">
        <v>1803</v>
      </c>
      <c r="D1558" s="547"/>
      <c r="E1558" s="547" t="s">
        <v>1804</v>
      </c>
      <c r="F1558" s="646">
        <v>8.5</v>
      </c>
      <c r="G1558" s="13" t="s">
        <v>4191</v>
      </c>
    </row>
    <row r="1559" spans="1:7" ht="157.5">
      <c r="A1559" s="445">
        <v>8</v>
      </c>
      <c r="B1559" s="369" t="s">
        <v>1737</v>
      </c>
      <c r="C1559" s="547" t="s">
        <v>1805</v>
      </c>
      <c r="D1559" s="547"/>
      <c r="E1559" s="547" t="s">
        <v>1806</v>
      </c>
      <c r="F1559" s="645">
        <v>51</v>
      </c>
      <c r="G1559" s="13" t="s">
        <v>4191</v>
      </c>
    </row>
    <row r="1560" spans="1:7" ht="63">
      <c r="A1560" s="445">
        <v>9</v>
      </c>
      <c r="B1560" s="547" t="s">
        <v>1738</v>
      </c>
      <c r="C1560" s="547"/>
      <c r="D1560" s="547"/>
      <c r="E1560" s="547" t="s">
        <v>1807</v>
      </c>
      <c r="F1560" s="645">
        <v>1</v>
      </c>
      <c r="G1560" s="13" t="s">
        <v>4191</v>
      </c>
    </row>
    <row r="1561" spans="1:7" ht="31.5">
      <c r="A1561" s="445">
        <v>11</v>
      </c>
      <c r="B1561" s="387" t="s">
        <v>1740</v>
      </c>
      <c r="C1561" s="387" t="s">
        <v>1810</v>
      </c>
      <c r="D1561" s="387"/>
      <c r="E1561" s="387" t="s">
        <v>1811</v>
      </c>
      <c r="F1561" s="647">
        <v>25</v>
      </c>
      <c r="G1561" s="13" t="s">
        <v>4191</v>
      </c>
    </row>
    <row r="1562" spans="1:7" ht="31.5">
      <c r="A1562" s="445">
        <v>18</v>
      </c>
      <c r="B1562" s="369" t="s">
        <v>1745</v>
      </c>
      <c r="C1562" s="369" t="s">
        <v>1835</v>
      </c>
      <c r="D1562" s="369"/>
      <c r="E1562" s="369" t="s">
        <v>1836</v>
      </c>
      <c r="F1562" s="648">
        <v>40</v>
      </c>
      <c r="G1562" s="13" t="s">
        <v>4191</v>
      </c>
    </row>
    <row r="1563" spans="1:7" ht="31.5">
      <c r="A1563" s="445">
        <v>19</v>
      </c>
      <c r="B1563" s="369" t="s">
        <v>1746</v>
      </c>
      <c r="C1563" s="369" t="s">
        <v>1837</v>
      </c>
      <c r="D1563" s="369"/>
      <c r="E1563" s="369" t="s">
        <v>1836</v>
      </c>
      <c r="F1563" s="648">
        <v>40</v>
      </c>
      <c r="G1563" s="13" t="s">
        <v>4191</v>
      </c>
    </row>
    <row r="1564" spans="1:7" ht="63">
      <c r="A1564" s="445">
        <v>20</v>
      </c>
      <c r="B1564" s="369" t="s">
        <v>1747</v>
      </c>
      <c r="C1564" s="369" t="s">
        <v>1838</v>
      </c>
      <c r="D1564" s="369"/>
      <c r="E1564" s="369" t="s">
        <v>1839</v>
      </c>
      <c r="F1564" s="648">
        <v>70</v>
      </c>
      <c r="G1564" s="13" t="s">
        <v>4191</v>
      </c>
    </row>
    <row r="1565" spans="1:7" ht="94.5">
      <c r="A1565" s="445">
        <v>21</v>
      </c>
      <c r="B1565" s="369" t="s">
        <v>1748</v>
      </c>
      <c r="C1565" s="369" t="s">
        <v>1840</v>
      </c>
      <c r="D1565" s="369"/>
      <c r="E1565" s="369" t="s">
        <v>1841</v>
      </c>
      <c r="F1565" s="649">
        <v>9.5</v>
      </c>
      <c r="G1565" s="13" t="s">
        <v>4191</v>
      </c>
    </row>
    <row r="1566" spans="1:7" ht="31.5">
      <c r="A1566" s="445">
        <v>22</v>
      </c>
      <c r="B1566" s="387" t="s">
        <v>1749</v>
      </c>
      <c r="C1566" s="369" t="s">
        <v>1842</v>
      </c>
      <c r="D1566" s="369"/>
      <c r="E1566" s="369" t="s">
        <v>1843</v>
      </c>
      <c r="F1566" s="650">
        <v>30</v>
      </c>
      <c r="G1566" s="13" t="s">
        <v>4191</v>
      </c>
    </row>
    <row r="1567" spans="1:7" ht="110.25">
      <c r="A1567" s="761">
        <v>23</v>
      </c>
      <c r="B1567" s="763" t="s">
        <v>1750</v>
      </c>
      <c r="C1567" s="386" t="s">
        <v>1844</v>
      </c>
      <c r="D1567" s="386"/>
      <c r="E1567" s="369" t="s">
        <v>1845</v>
      </c>
      <c r="F1567" s="648">
        <v>13</v>
      </c>
      <c r="G1567" s="13" t="s">
        <v>4191</v>
      </c>
    </row>
    <row r="1568" spans="1:7" ht="189">
      <c r="A1568" s="762"/>
      <c r="B1568" s="764"/>
      <c r="C1568" s="386" t="s">
        <v>1846</v>
      </c>
      <c r="D1568" s="386"/>
      <c r="E1568" s="369" t="s">
        <v>1847</v>
      </c>
      <c r="F1568" s="648">
        <v>26</v>
      </c>
      <c r="G1568" s="13" t="s">
        <v>4191</v>
      </c>
    </row>
    <row r="1569" spans="1:7" ht="47.25">
      <c r="A1569" s="445">
        <v>24</v>
      </c>
      <c r="B1569" s="387" t="s">
        <v>1751</v>
      </c>
      <c r="C1569" s="369" t="s">
        <v>1848</v>
      </c>
      <c r="D1569" s="369"/>
      <c r="E1569" s="369" t="s">
        <v>1849</v>
      </c>
      <c r="F1569" s="651">
        <v>2.6</v>
      </c>
      <c r="G1569" s="13" t="s">
        <v>4191</v>
      </c>
    </row>
    <row r="1570" spans="1:7" ht="236.25">
      <c r="A1570" s="445">
        <v>25</v>
      </c>
      <c r="B1570" s="387" t="s">
        <v>1752</v>
      </c>
      <c r="C1570" s="386" t="s">
        <v>1850</v>
      </c>
      <c r="D1570" s="386"/>
      <c r="E1570" s="369" t="s">
        <v>1851</v>
      </c>
      <c r="F1570" s="650">
        <v>75</v>
      </c>
      <c r="G1570" s="13" t="s">
        <v>4191</v>
      </c>
    </row>
    <row r="1571" spans="1:7" ht="47.25">
      <c r="A1571" s="445">
        <v>26</v>
      </c>
      <c r="B1571" s="369" t="s">
        <v>1753</v>
      </c>
      <c r="C1571" s="369" t="s">
        <v>1852</v>
      </c>
      <c r="D1571" s="369"/>
      <c r="E1571" s="369" t="s">
        <v>1853</v>
      </c>
      <c r="F1571" s="650">
        <v>12</v>
      </c>
      <c r="G1571" s="13" t="s">
        <v>4191</v>
      </c>
    </row>
    <row r="1572" spans="1:7" ht="31.5">
      <c r="A1572" s="445">
        <v>27</v>
      </c>
      <c r="B1572" s="369" t="s">
        <v>1754</v>
      </c>
      <c r="C1572" s="369" t="s">
        <v>1854</v>
      </c>
      <c r="D1572" s="369"/>
      <c r="E1572" s="369" t="s">
        <v>1855</v>
      </c>
      <c r="F1572" s="650">
        <v>3</v>
      </c>
      <c r="G1572" s="13" t="s">
        <v>4191</v>
      </c>
    </row>
    <row r="1573" spans="1:7" ht="31.5">
      <c r="A1573" s="445">
        <v>28</v>
      </c>
      <c r="B1573" s="369" t="s">
        <v>1755</v>
      </c>
      <c r="C1573" s="369" t="s">
        <v>1856</v>
      </c>
      <c r="D1573" s="369"/>
      <c r="E1573" s="369" t="s">
        <v>1857</v>
      </c>
      <c r="F1573" s="650">
        <v>18</v>
      </c>
      <c r="G1573" s="13" t="s">
        <v>4191</v>
      </c>
    </row>
    <row r="1574" spans="1:7" ht="31.5">
      <c r="A1574" s="445">
        <v>29</v>
      </c>
      <c r="B1574" s="369" t="s">
        <v>1756</v>
      </c>
      <c r="C1574" s="369" t="s">
        <v>1854</v>
      </c>
      <c r="D1574" s="369"/>
      <c r="E1574" s="369" t="s">
        <v>1855</v>
      </c>
      <c r="F1574" s="650">
        <v>3</v>
      </c>
      <c r="G1574" s="13" t="s">
        <v>4191</v>
      </c>
    </row>
    <row r="1575" spans="1:7" ht="31.5">
      <c r="A1575" s="445">
        <v>30</v>
      </c>
      <c r="B1575" s="369" t="s">
        <v>1757</v>
      </c>
      <c r="C1575" s="369" t="s">
        <v>1858</v>
      </c>
      <c r="D1575" s="369"/>
      <c r="E1575" s="369" t="s">
        <v>1859</v>
      </c>
      <c r="F1575" s="650">
        <v>25</v>
      </c>
      <c r="G1575" s="13" t="s">
        <v>4191</v>
      </c>
    </row>
    <row r="1576" spans="1:7" ht="110.25">
      <c r="A1576" s="761">
        <v>31</v>
      </c>
      <c r="B1576" s="763" t="s">
        <v>1758</v>
      </c>
      <c r="C1576" s="369" t="s">
        <v>1860</v>
      </c>
      <c r="D1576" s="369"/>
      <c r="E1576" s="369" t="s">
        <v>1861</v>
      </c>
      <c r="F1576" s="649">
        <v>55.5</v>
      </c>
      <c r="G1576" s="13" t="s">
        <v>4191</v>
      </c>
    </row>
    <row r="1577" spans="1:7" ht="94.5">
      <c r="A1577" s="765"/>
      <c r="B1577" s="766"/>
      <c r="C1577" s="369" t="s">
        <v>1862</v>
      </c>
      <c r="D1577" s="369"/>
      <c r="E1577" s="369" t="s">
        <v>1863</v>
      </c>
      <c r="F1577" s="648">
        <f>31+27</f>
        <v>58</v>
      </c>
      <c r="G1577" s="13" t="s">
        <v>4191</v>
      </c>
    </row>
    <row r="1578" spans="1:7" ht="47.25">
      <c r="A1578" s="762"/>
      <c r="B1578" s="764"/>
      <c r="C1578" s="369" t="s">
        <v>1864</v>
      </c>
      <c r="D1578" s="369"/>
      <c r="E1578" s="369" t="s">
        <v>1865</v>
      </c>
      <c r="F1578" s="648">
        <v>5</v>
      </c>
      <c r="G1578" s="13" t="s">
        <v>4191</v>
      </c>
    </row>
    <row r="1579" spans="1:7" ht="31.5">
      <c r="A1579" s="445">
        <v>32</v>
      </c>
      <c r="B1579" s="369" t="s">
        <v>1759</v>
      </c>
      <c r="C1579" s="369" t="s">
        <v>1866</v>
      </c>
      <c r="D1579" s="369"/>
      <c r="E1579" s="369" t="s">
        <v>1867</v>
      </c>
      <c r="F1579" s="650">
        <v>4</v>
      </c>
      <c r="G1579" s="13" t="s">
        <v>4191</v>
      </c>
    </row>
    <row r="1580" spans="1:7" ht="31.5">
      <c r="A1580" s="445">
        <v>33</v>
      </c>
      <c r="B1580" s="369" t="s">
        <v>1760</v>
      </c>
      <c r="C1580" s="369" t="s">
        <v>1868</v>
      </c>
      <c r="D1580" s="369"/>
      <c r="E1580" s="369" t="s">
        <v>1867</v>
      </c>
      <c r="F1580" s="651">
        <v>1.2</v>
      </c>
      <c r="G1580" s="13" t="s">
        <v>4191</v>
      </c>
    </row>
    <row r="1581" spans="1:7" ht="31.5">
      <c r="A1581" s="445">
        <v>34</v>
      </c>
      <c r="B1581" s="369" t="s">
        <v>1761</v>
      </c>
      <c r="C1581" s="369" t="s">
        <v>1869</v>
      </c>
      <c r="D1581" s="369"/>
      <c r="E1581" s="369" t="s">
        <v>1870</v>
      </c>
      <c r="F1581" s="649">
        <v>31.5</v>
      </c>
      <c r="G1581" s="13" t="s">
        <v>4191</v>
      </c>
    </row>
    <row r="1582" spans="1:7" ht="31.5">
      <c r="A1582" s="445">
        <v>35</v>
      </c>
      <c r="B1582" s="369" t="s">
        <v>1762</v>
      </c>
      <c r="C1582" s="369" t="s">
        <v>1871</v>
      </c>
      <c r="D1582" s="369"/>
      <c r="E1582" s="369" t="s">
        <v>1872</v>
      </c>
      <c r="F1582" s="648">
        <v>92</v>
      </c>
      <c r="G1582" s="13" t="s">
        <v>4191</v>
      </c>
    </row>
    <row r="1583" spans="1:7" ht="47.25">
      <c r="A1583" s="445">
        <v>36</v>
      </c>
      <c r="B1583" s="369" t="s">
        <v>1763</v>
      </c>
      <c r="C1583" s="369" t="s">
        <v>1873</v>
      </c>
      <c r="D1583" s="369"/>
      <c r="E1583" s="369" t="s">
        <v>1874</v>
      </c>
      <c r="F1583" s="648">
        <v>86</v>
      </c>
      <c r="G1583" s="13" t="s">
        <v>4191</v>
      </c>
    </row>
    <row r="1584" spans="1:7" ht="31.5">
      <c r="A1584" s="445">
        <v>37</v>
      </c>
      <c r="B1584" s="369" t="s">
        <v>1764</v>
      </c>
      <c r="C1584" s="369" t="s">
        <v>1875</v>
      </c>
      <c r="D1584" s="369"/>
      <c r="E1584" s="369" t="s">
        <v>1876</v>
      </c>
      <c r="F1584" s="652">
        <v>2.25</v>
      </c>
      <c r="G1584" s="13" t="s">
        <v>4191</v>
      </c>
    </row>
    <row r="1585" spans="1:7" ht="63">
      <c r="A1585" s="445">
        <v>38</v>
      </c>
      <c r="B1585" s="369" t="s">
        <v>1765</v>
      </c>
      <c r="C1585" s="369" t="s">
        <v>1877</v>
      </c>
      <c r="D1585" s="369"/>
      <c r="E1585" s="369" t="s">
        <v>1878</v>
      </c>
      <c r="F1585" s="648">
        <v>60</v>
      </c>
      <c r="G1585" s="13" t="s">
        <v>4191</v>
      </c>
    </row>
    <row r="1586" spans="1:7" ht="63">
      <c r="A1586" s="445">
        <v>39</v>
      </c>
      <c r="B1586" s="369" t="s">
        <v>1766</v>
      </c>
      <c r="C1586" s="369" t="s">
        <v>1879</v>
      </c>
      <c r="D1586" s="369"/>
      <c r="E1586" s="369" t="s">
        <v>1880</v>
      </c>
      <c r="F1586" s="648">
        <v>92</v>
      </c>
      <c r="G1586" s="13" t="s">
        <v>4191</v>
      </c>
    </row>
    <row r="1587" spans="1:7" ht="47.25">
      <c r="A1587" s="445">
        <v>40</v>
      </c>
      <c r="B1587" s="369" t="s">
        <v>1767</v>
      </c>
      <c r="C1587" s="369" t="s">
        <v>2907</v>
      </c>
      <c r="D1587" s="369"/>
      <c r="E1587" s="369" t="s">
        <v>2908</v>
      </c>
      <c r="F1587" s="650">
        <v>73</v>
      </c>
      <c r="G1587" s="13" t="s">
        <v>4191</v>
      </c>
    </row>
    <row r="1588" spans="1:7" ht="113.25">
      <c r="A1588" s="445">
        <v>41</v>
      </c>
      <c r="B1588" s="369" t="s">
        <v>1768</v>
      </c>
      <c r="C1588" s="369" t="s">
        <v>2912</v>
      </c>
      <c r="D1588" s="369"/>
      <c r="E1588" s="369" t="s">
        <v>1881</v>
      </c>
      <c r="F1588" s="650">
        <v>60</v>
      </c>
      <c r="G1588" s="13" t="s">
        <v>4191</v>
      </c>
    </row>
    <row r="1589" spans="1:7" ht="47.25">
      <c r="A1589" s="445">
        <v>42</v>
      </c>
      <c r="B1589" s="369" t="s">
        <v>1769</v>
      </c>
      <c r="C1589" s="369" t="s">
        <v>1882</v>
      </c>
      <c r="D1589" s="369"/>
      <c r="E1589" s="369" t="s">
        <v>1883</v>
      </c>
      <c r="F1589" s="650">
        <v>61</v>
      </c>
      <c r="G1589" s="13" t="s">
        <v>4191</v>
      </c>
    </row>
    <row r="1590" spans="1:7" ht="47.25">
      <c r="A1590" s="445">
        <v>43</v>
      </c>
      <c r="B1590" s="404" t="s">
        <v>1770</v>
      </c>
      <c r="C1590" s="369" t="s">
        <v>1884</v>
      </c>
      <c r="D1590" s="369"/>
      <c r="E1590" s="369" t="s">
        <v>1885</v>
      </c>
      <c r="F1590" s="650">
        <v>145</v>
      </c>
      <c r="G1590" s="13" t="s">
        <v>4191</v>
      </c>
    </row>
    <row r="1591" spans="1:7" ht="110.25">
      <c r="A1591" s="445">
        <v>44</v>
      </c>
      <c r="B1591" s="387" t="s">
        <v>1771</v>
      </c>
      <c r="C1591" s="369" t="s">
        <v>2913</v>
      </c>
      <c r="D1591" s="369"/>
      <c r="E1591" s="369" t="s">
        <v>1886</v>
      </c>
      <c r="F1591" s="650">
        <v>91</v>
      </c>
      <c r="G1591" s="13" t="s">
        <v>4191</v>
      </c>
    </row>
    <row r="1592" spans="1:7" ht="110.25">
      <c r="A1592" s="445">
        <v>45</v>
      </c>
      <c r="B1592" s="452" t="s">
        <v>1772</v>
      </c>
      <c r="C1592" s="386" t="s">
        <v>1887</v>
      </c>
      <c r="D1592" s="386"/>
      <c r="E1592" s="452" t="s">
        <v>1888</v>
      </c>
      <c r="F1592" s="650">
        <v>10</v>
      </c>
      <c r="G1592" s="13" t="s">
        <v>4191</v>
      </c>
    </row>
    <row r="1593" spans="1:7" ht="31.5">
      <c r="A1593" s="445">
        <v>46</v>
      </c>
      <c r="B1593" s="369" t="s">
        <v>1773</v>
      </c>
      <c r="C1593" s="369" t="s">
        <v>1889</v>
      </c>
      <c r="D1593" s="369"/>
      <c r="E1593" s="369" t="s">
        <v>1890</v>
      </c>
      <c r="F1593" s="653">
        <v>2.8450000000000002</v>
      </c>
      <c r="G1593" s="13" t="s">
        <v>4191</v>
      </c>
    </row>
    <row r="1594" spans="1:7" ht="47.25">
      <c r="A1594" s="445">
        <v>47</v>
      </c>
      <c r="B1594" s="369" t="s">
        <v>1774</v>
      </c>
      <c r="C1594" s="369" t="s">
        <v>1891</v>
      </c>
      <c r="D1594" s="369"/>
      <c r="E1594" s="369" t="s">
        <v>1892</v>
      </c>
      <c r="F1594" s="650">
        <v>2</v>
      </c>
      <c r="G1594" s="13" t="s">
        <v>4191</v>
      </c>
    </row>
    <row r="1595" spans="1:7" ht="63">
      <c r="A1595" s="445">
        <v>48</v>
      </c>
      <c r="B1595" s="369" t="s">
        <v>2909</v>
      </c>
      <c r="C1595" s="369" t="s">
        <v>1893</v>
      </c>
      <c r="D1595" s="369"/>
      <c r="E1595" s="369" t="s">
        <v>1894</v>
      </c>
      <c r="F1595" s="650">
        <v>8</v>
      </c>
      <c r="G1595" s="13" t="s">
        <v>4191</v>
      </c>
    </row>
    <row r="1596" spans="1:7" ht="31.5">
      <c r="A1596" s="445">
        <v>49</v>
      </c>
      <c r="B1596" s="369" t="s">
        <v>2910</v>
      </c>
      <c r="C1596" s="369" t="s">
        <v>2911</v>
      </c>
      <c r="D1596" s="369"/>
      <c r="E1596" s="369" t="s">
        <v>1895</v>
      </c>
      <c r="F1596" s="650">
        <v>3</v>
      </c>
      <c r="G1596" s="13" t="s">
        <v>4191</v>
      </c>
    </row>
    <row r="1597" spans="1:7" ht="78.75">
      <c r="A1597" s="445">
        <v>50</v>
      </c>
      <c r="B1597" s="369" t="s">
        <v>1775</v>
      </c>
      <c r="C1597" s="369" t="s">
        <v>2914</v>
      </c>
      <c r="D1597" s="369"/>
      <c r="E1597" s="369" t="s">
        <v>1896</v>
      </c>
      <c r="F1597" s="650">
        <v>8</v>
      </c>
      <c r="G1597" s="13" t="s">
        <v>4191</v>
      </c>
    </row>
    <row r="1598" spans="1:7" ht="31.5">
      <c r="A1598" s="445">
        <v>51</v>
      </c>
      <c r="B1598" s="369" t="s">
        <v>1776</v>
      </c>
      <c r="C1598" s="369" t="s">
        <v>1897</v>
      </c>
      <c r="D1598" s="369"/>
      <c r="E1598" s="369" t="s">
        <v>1898</v>
      </c>
      <c r="F1598" s="650">
        <v>150</v>
      </c>
      <c r="G1598" s="13" t="s">
        <v>4191</v>
      </c>
    </row>
    <row r="1599" spans="1:7" ht="141.75">
      <c r="A1599" s="445">
        <v>52</v>
      </c>
      <c r="B1599" s="369" t="s">
        <v>1777</v>
      </c>
      <c r="C1599" s="369" t="s">
        <v>1899</v>
      </c>
      <c r="D1599" s="369"/>
      <c r="E1599" s="369" t="s">
        <v>1900</v>
      </c>
      <c r="F1599" s="650">
        <v>20</v>
      </c>
      <c r="G1599" s="13" t="s">
        <v>4191</v>
      </c>
    </row>
    <row r="1600" spans="1:7" ht="31.5">
      <c r="A1600" s="445">
        <v>53</v>
      </c>
      <c r="B1600" s="369" t="s">
        <v>1778</v>
      </c>
      <c r="C1600" s="629"/>
      <c r="D1600" s="629"/>
      <c r="E1600" s="629"/>
      <c r="F1600" s="650">
        <v>17</v>
      </c>
      <c r="G1600" s="13" t="s">
        <v>4191</v>
      </c>
    </row>
    <row r="1601" spans="1:7" ht="141.75">
      <c r="A1601" s="445">
        <v>54</v>
      </c>
      <c r="B1601" s="555" t="s">
        <v>1779</v>
      </c>
      <c r="C1601" s="369" t="s">
        <v>1901</v>
      </c>
      <c r="D1601" s="369"/>
      <c r="E1601" s="369" t="s">
        <v>1902</v>
      </c>
      <c r="F1601" s="650">
        <v>150</v>
      </c>
      <c r="G1601" s="13" t="s">
        <v>4191</v>
      </c>
    </row>
    <row r="1602" spans="1:7" ht="45">
      <c r="A1602" s="445">
        <v>55</v>
      </c>
      <c r="B1602" s="555" t="s">
        <v>1780</v>
      </c>
      <c r="C1602" s="555" t="s">
        <v>1903</v>
      </c>
      <c r="D1602" s="555"/>
      <c r="E1602" s="631" t="s">
        <v>1904</v>
      </c>
      <c r="F1602" s="650">
        <v>16</v>
      </c>
      <c r="G1602" s="13" t="s">
        <v>4191</v>
      </c>
    </row>
    <row r="1603" spans="1:7" ht="31.5">
      <c r="A1603" s="445">
        <v>56</v>
      </c>
      <c r="B1603" s="369" t="s">
        <v>1781</v>
      </c>
      <c r="C1603" s="405" t="s">
        <v>1905</v>
      </c>
      <c r="D1603" s="405"/>
      <c r="E1603" s="395" t="s">
        <v>1906</v>
      </c>
      <c r="F1603" s="650">
        <v>50</v>
      </c>
      <c r="G1603" s="13" t="s">
        <v>4191</v>
      </c>
    </row>
    <row r="1604" spans="1:7" ht="78.75">
      <c r="A1604" s="445">
        <v>57</v>
      </c>
      <c r="B1604" s="369" t="s">
        <v>1782</v>
      </c>
      <c r="C1604" s="369" t="s">
        <v>1907</v>
      </c>
      <c r="D1604" s="369"/>
      <c r="E1604" s="395" t="s">
        <v>4172</v>
      </c>
      <c r="F1604" s="651">
        <v>56.6</v>
      </c>
      <c r="G1604" s="13" t="s">
        <v>4191</v>
      </c>
    </row>
    <row r="1605" spans="1:7" ht="31.5">
      <c r="A1605" s="445">
        <v>58</v>
      </c>
      <c r="B1605" s="409" t="s">
        <v>1783</v>
      </c>
      <c r="C1605" s="629"/>
      <c r="D1605" s="629"/>
      <c r="E1605" s="629"/>
      <c r="F1605" s="650">
        <v>115</v>
      </c>
      <c r="G1605" s="13" t="s">
        <v>4191</v>
      </c>
    </row>
    <row r="1606" spans="1:7" ht="31.5">
      <c r="A1606" s="445">
        <v>59</v>
      </c>
      <c r="B1606" s="409" t="s">
        <v>1784</v>
      </c>
      <c r="C1606" s="629"/>
      <c r="D1606" s="629"/>
      <c r="E1606" s="629"/>
      <c r="F1606" s="650">
        <v>3</v>
      </c>
      <c r="G1606" s="13" t="s">
        <v>4191</v>
      </c>
    </row>
    <row r="1607" spans="1:7" ht="47.25">
      <c r="A1607" s="445">
        <v>60</v>
      </c>
      <c r="B1607" s="409" t="s">
        <v>1785</v>
      </c>
      <c r="C1607" s="629"/>
      <c r="D1607" s="629"/>
      <c r="E1607" s="629"/>
      <c r="F1607" s="650">
        <v>9</v>
      </c>
      <c r="G1607" s="13" t="s">
        <v>4191</v>
      </c>
    </row>
    <row r="1608" spans="1:7" ht="47.25">
      <c r="A1608" s="445">
        <v>61</v>
      </c>
      <c r="B1608" s="409" t="s">
        <v>1786</v>
      </c>
      <c r="C1608" s="629"/>
      <c r="D1608" s="629"/>
      <c r="E1608" s="629"/>
      <c r="F1608" s="650">
        <v>8</v>
      </c>
      <c r="G1608" s="13" t="s">
        <v>4191</v>
      </c>
    </row>
    <row r="1609" spans="1:7" ht="63">
      <c r="A1609" s="445">
        <v>62</v>
      </c>
      <c r="B1609" s="409" t="s">
        <v>1787</v>
      </c>
      <c r="C1609" s="629"/>
      <c r="D1609" s="629"/>
      <c r="E1609" s="629"/>
      <c r="F1609" s="650">
        <v>150</v>
      </c>
      <c r="G1609" s="13" t="s">
        <v>4191</v>
      </c>
    </row>
    <row r="1610" spans="1:7" ht="63">
      <c r="A1610" s="445">
        <v>63</v>
      </c>
      <c r="B1610" s="409" t="s">
        <v>1788</v>
      </c>
      <c r="C1610" s="629"/>
      <c r="D1610" s="629"/>
      <c r="E1610" s="629"/>
      <c r="F1610" s="650">
        <v>10</v>
      </c>
      <c r="G1610" s="13" t="s">
        <v>4191</v>
      </c>
    </row>
  </sheetData>
  <mergeCells count="182">
    <mergeCell ref="A1255:A1259"/>
    <mergeCell ref="B1255:B1259"/>
    <mergeCell ref="A1260:A1262"/>
    <mergeCell ref="A700:A701"/>
    <mergeCell ref="B700:B701"/>
    <mergeCell ref="A1:G1"/>
    <mergeCell ref="A2:G2"/>
    <mergeCell ref="A3:G3"/>
    <mergeCell ref="A139:A140"/>
    <mergeCell ref="B139:B140"/>
    <mergeCell ref="A142:A143"/>
    <mergeCell ref="B142:B143"/>
    <mergeCell ref="A145:A147"/>
    <mergeCell ref="B145:B147"/>
    <mergeCell ref="F399:F402"/>
    <mergeCell ref="C410:C411"/>
    <mergeCell ref="F410:F411"/>
    <mergeCell ref="G410:G411"/>
    <mergeCell ref="A731:A732"/>
    <mergeCell ref="B731:B732"/>
    <mergeCell ref="B667:B672"/>
    <mergeCell ref="A1225:A1235"/>
    <mergeCell ref="B1225:B1235"/>
    <mergeCell ref="A1236:A1242"/>
    <mergeCell ref="B1236:B1242"/>
    <mergeCell ref="A1244:A1245"/>
    <mergeCell ref="B1244:B1245"/>
    <mergeCell ref="A1249:A1251"/>
    <mergeCell ref="B1249:B1251"/>
    <mergeCell ref="A1252:A1253"/>
    <mergeCell ref="B1252:B1253"/>
    <mergeCell ref="A616:A617"/>
    <mergeCell ref="B616:B617"/>
    <mergeCell ref="A620:A623"/>
    <mergeCell ref="B727:B728"/>
    <mergeCell ref="A727:A728"/>
    <mergeCell ref="A738:A739"/>
    <mergeCell ref="B738:B739"/>
    <mergeCell ref="A740:A742"/>
    <mergeCell ref="A749:A750"/>
    <mergeCell ref="B749:B750"/>
    <mergeCell ref="B702:B703"/>
    <mergeCell ref="A702:A703"/>
    <mergeCell ref="B723:B724"/>
    <mergeCell ref="A723:A724"/>
    <mergeCell ref="A711:A712"/>
    <mergeCell ref="B711:B712"/>
    <mergeCell ref="A721:A722"/>
    <mergeCell ref="A604:A605"/>
    <mergeCell ref="B604:B605"/>
    <mergeCell ref="A607:A608"/>
    <mergeCell ref="B607:B608"/>
    <mergeCell ref="A612:A613"/>
    <mergeCell ref="B612:B613"/>
    <mergeCell ref="A420:A423"/>
    <mergeCell ref="B420:B423"/>
    <mergeCell ref="B620:B623"/>
    <mergeCell ref="A624:A629"/>
    <mergeCell ref="B624:B629"/>
    <mergeCell ref="A630:A634"/>
    <mergeCell ref="B630:B634"/>
    <mergeCell ref="A635:A637"/>
    <mergeCell ref="B635:B637"/>
    <mergeCell ref="A638:A640"/>
    <mergeCell ref="B638:B640"/>
    <mergeCell ref="A641:A642"/>
    <mergeCell ref="B641:B642"/>
    <mergeCell ref="A643:A645"/>
    <mergeCell ref="B643:B645"/>
    <mergeCell ref="A646:A647"/>
    <mergeCell ref="B646:B647"/>
    <mergeCell ref="A648:A652"/>
    <mergeCell ref="B648:B652"/>
    <mergeCell ref="A653:A656"/>
    <mergeCell ref="B653:B656"/>
    <mergeCell ref="A657:A659"/>
    <mergeCell ref="B657:B659"/>
    <mergeCell ref="A667:A672"/>
    <mergeCell ref="A673:A676"/>
    <mergeCell ref="B673:B676"/>
    <mergeCell ref="A677:A687"/>
    <mergeCell ref="B677:B687"/>
    <mergeCell ref="A688:A691"/>
    <mergeCell ref="B688:B691"/>
    <mergeCell ref="A705:A706"/>
    <mergeCell ref="B705:B706"/>
    <mergeCell ref="A708:A710"/>
    <mergeCell ref="B708:B710"/>
    <mergeCell ref="E708:E709"/>
    <mergeCell ref="F708:F709"/>
    <mergeCell ref="G708:G709"/>
    <mergeCell ref="B721:B722"/>
    <mergeCell ref="A725:A726"/>
    <mergeCell ref="B725:B726"/>
    <mergeCell ref="A729:A730"/>
    <mergeCell ref="B729:B730"/>
    <mergeCell ref="A733:A734"/>
    <mergeCell ref="B733:B734"/>
    <mergeCell ref="A735:A736"/>
    <mergeCell ref="B735:B736"/>
    <mergeCell ref="B740:B742"/>
    <mergeCell ref="A743:A745"/>
    <mergeCell ref="B743:B745"/>
    <mergeCell ref="A746:A748"/>
    <mergeCell ref="B746:B748"/>
    <mergeCell ref="A751:A752"/>
    <mergeCell ref="B751:B752"/>
    <mergeCell ref="A754:A755"/>
    <mergeCell ref="A759:A764"/>
    <mergeCell ref="B759:B764"/>
    <mergeCell ref="A765:A769"/>
    <mergeCell ref="B765:B769"/>
    <mergeCell ref="A770:A771"/>
    <mergeCell ref="B770:B771"/>
    <mergeCell ref="A774:A775"/>
    <mergeCell ref="B774:B775"/>
    <mergeCell ref="A778:A779"/>
    <mergeCell ref="B778:B779"/>
    <mergeCell ref="A812:A814"/>
    <mergeCell ref="B812:B814"/>
    <mergeCell ref="A835:A836"/>
    <mergeCell ref="B835:B836"/>
    <mergeCell ref="A910:A916"/>
    <mergeCell ref="A917:A919"/>
    <mergeCell ref="A920:A922"/>
    <mergeCell ref="A1214:A1224"/>
    <mergeCell ref="B1214:B1224"/>
    <mergeCell ref="A815:A818"/>
    <mergeCell ref="B815:B818"/>
    <mergeCell ref="A820:A821"/>
    <mergeCell ref="B820:B821"/>
    <mergeCell ref="A822:A823"/>
    <mergeCell ref="B822:B823"/>
    <mergeCell ref="A824:A826"/>
    <mergeCell ref="B824:B826"/>
    <mergeCell ref="A830:A831"/>
    <mergeCell ref="B830:B831"/>
    <mergeCell ref="A1386:A1393"/>
    <mergeCell ref="B1386:B1393"/>
    <mergeCell ref="B1260:B1262"/>
    <mergeCell ref="A1263:A1264"/>
    <mergeCell ref="B1263:B1264"/>
    <mergeCell ref="A1265:A1266"/>
    <mergeCell ref="B1265:B1266"/>
    <mergeCell ref="A1268:A1269"/>
    <mergeCell ref="B1268:B1269"/>
    <mergeCell ref="A1367:A1370"/>
    <mergeCell ref="B1367:B1370"/>
    <mergeCell ref="A1398:A1399"/>
    <mergeCell ref="B1398:B1399"/>
    <mergeCell ref="A1406:A1407"/>
    <mergeCell ref="B1406:B1407"/>
    <mergeCell ref="A1409:A1414"/>
    <mergeCell ref="B1409:B1414"/>
    <mergeCell ref="E1413:E1414"/>
    <mergeCell ref="F1413:F1414"/>
    <mergeCell ref="A1416:A1417"/>
    <mergeCell ref="B1416:B1417"/>
    <mergeCell ref="A1567:A1568"/>
    <mergeCell ref="B1567:B1568"/>
    <mergeCell ref="A1576:A1578"/>
    <mergeCell ref="B1576:B1578"/>
    <mergeCell ref="B397:B403"/>
    <mergeCell ref="A397:A403"/>
    <mergeCell ref="A404:A406"/>
    <mergeCell ref="B404:B406"/>
    <mergeCell ref="A407:A408"/>
    <mergeCell ref="B407:B408"/>
    <mergeCell ref="A410:A411"/>
    <mergeCell ref="B410:B411"/>
    <mergeCell ref="A1446:A1447"/>
    <mergeCell ref="B1446:B1447"/>
    <mergeCell ref="A1549:A1550"/>
    <mergeCell ref="B1549:B1550"/>
    <mergeCell ref="A1371:A1373"/>
    <mergeCell ref="B1371:B1373"/>
    <mergeCell ref="A1374:A1375"/>
    <mergeCell ref="B1374:B1375"/>
    <mergeCell ref="A1377:A1379"/>
    <mergeCell ref="B1377:B1379"/>
    <mergeCell ref="A1381:A1385"/>
    <mergeCell ref="B1381:B1385"/>
  </mergeCells>
  <phoneticPr fontId="4" type="noConversion"/>
  <printOptions horizontalCentered="1"/>
  <pageMargins left="0.23622047244094491" right="0.23622047244094491" top="0.62992125984251968" bottom="0.31496062992125984" header="0" footer="0"/>
  <pageSetup paperSize="9" scale="84" fitToHeight="0" orientation="landscape" verticalDpi="0" r:id="rId1"/>
  <headerFooter differentFirst="1" alignWithMargins="0">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4"/>
  <sheetViews>
    <sheetView view="pageBreakPreview" zoomScaleNormal="106" zoomScaleSheetLayoutView="100" workbookViewId="0">
      <pane ySplit="7" topLeftCell="A18" activePane="bottomLeft" state="frozen"/>
      <selection pane="bottomLeft" activeCell="C26" sqref="C26"/>
    </sheetView>
  </sheetViews>
  <sheetFormatPr defaultRowHeight="12.75"/>
  <cols>
    <col min="1" max="1" width="4.33203125" style="315" customWidth="1"/>
    <col min="2" max="2" width="20.1640625" style="314" customWidth="1"/>
    <col min="3" max="3" width="9.83203125" style="314" customWidth="1"/>
    <col min="4" max="4" width="6.33203125" style="314" bestFit="1" customWidth="1"/>
    <col min="5" max="5" width="8.1640625" style="314" bestFit="1" customWidth="1"/>
    <col min="6" max="6" width="6.5" style="314" bestFit="1" customWidth="1"/>
    <col min="7" max="7" width="5.6640625" style="314" customWidth="1"/>
    <col min="8" max="8" width="7.1640625" style="314" customWidth="1"/>
    <col min="9" max="9" width="5.6640625" style="314" bestFit="1" customWidth="1"/>
    <col min="10" max="10" width="7.1640625" style="314" customWidth="1"/>
    <col min="11" max="13" width="7.1640625" style="316" customWidth="1"/>
    <col min="14" max="14" width="32.6640625" style="317" customWidth="1"/>
    <col min="15" max="15" width="7.1640625" style="314" customWidth="1"/>
    <col min="16" max="16" width="15.5" style="314" customWidth="1"/>
    <col min="17" max="17" width="9.33203125" style="314" customWidth="1"/>
    <col min="18" max="18" width="13.33203125" style="314" customWidth="1"/>
    <col min="19" max="16384" width="9.33203125" style="314"/>
  </cols>
  <sheetData>
    <row r="1" spans="1:28" s="231" customFormat="1" ht="16.5">
      <c r="A1" s="833" t="s">
        <v>5</v>
      </c>
      <c r="B1" s="833"/>
      <c r="C1" s="833"/>
      <c r="D1" s="833"/>
      <c r="E1" s="833"/>
      <c r="F1" s="833"/>
      <c r="G1" s="833"/>
      <c r="H1" s="833"/>
      <c r="I1" s="833"/>
      <c r="J1" s="833"/>
      <c r="K1" s="833"/>
      <c r="L1" s="833"/>
      <c r="M1" s="833"/>
      <c r="N1" s="833"/>
      <c r="O1" s="833"/>
      <c r="P1" s="833"/>
      <c r="Q1" s="833"/>
      <c r="R1" s="833"/>
    </row>
    <row r="2" spans="1:28" s="231" customFormat="1" ht="18.75" customHeight="1">
      <c r="A2" s="833" t="s">
        <v>4831</v>
      </c>
      <c r="B2" s="833"/>
      <c r="C2" s="833"/>
      <c r="D2" s="833"/>
      <c r="E2" s="833"/>
      <c r="F2" s="833"/>
      <c r="G2" s="833"/>
      <c r="H2" s="833"/>
      <c r="I2" s="833"/>
      <c r="J2" s="833"/>
      <c r="K2" s="833"/>
      <c r="L2" s="833"/>
      <c r="M2" s="833"/>
      <c r="N2" s="833"/>
      <c r="O2" s="833"/>
      <c r="P2" s="833"/>
      <c r="Q2" s="833"/>
      <c r="R2" s="833"/>
    </row>
    <row r="3" spans="1:28" s="231" customFormat="1" ht="18.75" customHeight="1">
      <c r="A3" s="834" t="s">
        <v>4729</v>
      </c>
      <c r="B3" s="834"/>
      <c r="C3" s="834"/>
      <c r="D3" s="834"/>
      <c r="E3" s="834"/>
      <c r="F3" s="834"/>
      <c r="G3" s="834"/>
      <c r="H3" s="834"/>
      <c r="I3" s="834"/>
      <c r="J3" s="834"/>
      <c r="K3" s="834"/>
      <c r="L3" s="834"/>
      <c r="M3" s="834"/>
      <c r="N3" s="834"/>
      <c r="O3" s="834"/>
      <c r="P3" s="834"/>
      <c r="Q3" s="834"/>
      <c r="R3" s="232"/>
    </row>
    <row r="4" spans="1:28" s="231" customFormat="1" ht="6" customHeight="1">
      <c r="A4" s="233"/>
      <c r="B4" s="233"/>
      <c r="C4" s="233"/>
      <c r="D4" s="233"/>
      <c r="E4" s="233"/>
      <c r="F4" s="233"/>
      <c r="G4" s="233"/>
      <c r="H4" s="233"/>
      <c r="I4" s="233"/>
      <c r="J4" s="233"/>
      <c r="K4" s="234"/>
      <c r="L4" s="234"/>
      <c r="M4" s="234"/>
      <c r="N4" s="233"/>
      <c r="O4" s="233"/>
      <c r="P4" s="233"/>
      <c r="Q4" s="233"/>
      <c r="R4" s="235"/>
    </row>
    <row r="5" spans="1:28" s="231" customFormat="1" ht="22.5" customHeight="1">
      <c r="A5" s="832" t="s">
        <v>36</v>
      </c>
      <c r="B5" s="832" t="s">
        <v>49</v>
      </c>
      <c r="C5" s="832" t="s">
        <v>37</v>
      </c>
      <c r="D5" s="832" t="s">
        <v>50</v>
      </c>
      <c r="E5" s="832" t="s">
        <v>51</v>
      </c>
      <c r="F5" s="832"/>
      <c r="G5" s="832"/>
      <c r="H5" s="832" t="s">
        <v>39</v>
      </c>
      <c r="I5" s="832"/>
      <c r="J5" s="832"/>
      <c r="K5" s="835" t="s">
        <v>47</v>
      </c>
      <c r="L5" s="835"/>
      <c r="M5" s="835" t="s">
        <v>38</v>
      </c>
      <c r="N5" s="832" t="s">
        <v>52</v>
      </c>
      <c r="O5" s="832" t="s">
        <v>53</v>
      </c>
      <c r="P5" s="832" t="s">
        <v>54</v>
      </c>
      <c r="Q5" s="832" t="s">
        <v>55</v>
      </c>
      <c r="R5" s="832" t="s">
        <v>14</v>
      </c>
    </row>
    <row r="6" spans="1:28" s="231" customFormat="1">
      <c r="A6" s="832"/>
      <c r="B6" s="832"/>
      <c r="C6" s="832"/>
      <c r="D6" s="832"/>
      <c r="E6" s="832" t="s">
        <v>56</v>
      </c>
      <c r="F6" s="832" t="s">
        <v>57</v>
      </c>
      <c r="G6" s="832"/>
      <c r="H6" s="832" t="s">
        <v>43</v>
      </c>
      <c r="I6" s="832" t="s">
        <v>44</v>
      </c>
      <c r="J6" s="832" t="s">
        <v>15</v>
      </c>
      <c r="K6" s="835" t="s">
        <v>45</v>
      </c>
      <c r="L6" s="835" t="s">
        <v>46</v>
      </c>
      <c r="M6" s="835"/>
      <c r="N6" s="832"/>
      <c r="O6" s="832"/>
      <c r="P6" s="832"/>
      <c r="Q6" s="832"/>
      <c r="R6" s="832"/>
    </row>
    <row r="7" spans="1:28" s="231" customFormat="1" ht="36" customHeight="1">
      <c r="A7" s="832"/>
      <c r="B7" s="832"/>
      <c r="C7" s="832"/>
      <c r="D7" s="832"/>
      <c r="E7" s="832"/>
      <c r="F7" s="236" t="s">
        <v>58</v>
      </c>
      <c r="G7" s="236" t="s">
        <v>59</v>
      </c>
      <c r="H7" s="832"/>
      <c r="I7" s="832"/>
      <c r="J7" s="832"/>
      <c r="K7" s="835"/>
      <c r="L7" s="835"/>
      <c r="M7" s="835"/>
      <c r="N7" s="832"/>
      <c r="O7" s="832"/>
      <c r="P7" s="832"/>
      <c r="Q7" s="832"/>
      <c r="R7" s="832"/>
    </row>
    <row r="8" spans="1:28" s="231" customFormat="1">
      <c r="A8" s="237">
        <v>-1</v>
      </c>
      <c r="B8" s="237">
        <v>-2</v>
      </c>
      <c r="C8" s="237">
        <v>-3</v>
      </c>
      <c r="D8" s="237">
        <v>-4</v>
      </c>
      <c r="E8" s="237">
        <v>-5</v>
      </c>
      <c r="F8" s="237">
        <v>-6</v>
      </c>
      <c r="G8" s="237">
        <v>-7</v>
      </c>
      <c r="H8" s="237">
        <v>-8</v>
      </c>
      <c r="I8" s="237">
        <v>-9</v>
      </c>
      <c r="J8" s="238">
        <v>-10</v>
      </c>
      <c r="K8" s="239">
        <v>-11</v>
      </c>
      <c r="L8" s="240">
        <v>-12</v>
      </c>
      <c r="M8" s="239">
        <v>-13</v>
      </c>
      <c r="N8" s="238">
        <v>-14</v>
      </c>
      <c r="O8" s="237">
        <v>-15</v>
      </c>
      <c r="P8" s="238">
        <v>-16</v>
      </c>
      <c r="Q8" s="237">
        <v>-17</v>
      </c>
      <c r="R8" s="237"/>
    </row>
    <row r="9" spans="1:28" s="244" customFormat="1">
      <c r="A9" s="241"/>
      <c r="B9" s="241" t="s">
        <v>61</v>
      </c>
      <c r="C9" s="241">
        <f>C10+C15+C26</f>
        <v>63</v>
      </c>
      <c r="D9" s="241"/>
      <c r="E9" s="241"/>
      <c r="F9" s="241"/>
      <c r="G9" s="241"/>
      <c r="H9" s="241">
        <f>H10+H15+H26</f>
        <v>19</v>
      </c>
      <c r="I9" s="241">
        <f>I10+I15+I26</f>
        <v>43</v>
      </c>
      <c r="J9" s="241">
        <f>J10+J15+J26</f>
        <v>1</v>
      </c>
      <c r="K9" s="242"/>
      <c r="L9" s="242"/>
      <c r="M9" s="242"/>
      <c r="N9" s="243"/>
      <c r="O9" s="241"/>
      <c r="P9" s="241"/>
      <c r="Q9" s="241"/>
      <c r="R9" s="241"/>
    </row>
    <row r="10" spans="1:28" s="248" customFormat="1" ht="15">
      <c r="A10" s="836" t="s">
        <v>4730</v>
      </c>
      <c r="B10" s="837"/>
      <c r="C10" s="241">
        <f>H10+I10+J10</f>
        <v>2</v>
      </c>
      <c r="D10" s="245"/>
      <c r="E10" s="245"/>
      <c r="F10" s="245"/>
      <c r="G10" s="245"/>
      <c r="H10" s="246">
        <f>H11+H13</f>
        <v>0</v>
      </c>
      <c r="I10" s="246">
        <f t="shared" ref="I10:J10" si="0">I11+I13</f>
        <v>2</v>
      </c>
      <c r="J10" s="246">
        <f t="shared" si="0"/>
        <v>0</v>
      </c>
      <c r="K10" s="247"/>
      <c r="L10" s="247"/>
      <c r="M10" s="247"/>
      <c r="N10" s="245"/>
      <c r="O10" s="245"/>
      <c r="P10" s="245"/>
      <c r="Q10" s="245"/>
      <c r="R10" s="245"/>
    </row>
    <row r="11" spans="1:28" s="255" customFormat="1" ht="12">
      <c r="A11" s="249"/>
      <c r="B11" s="250" t="s">
        <v>77</v>
      </c>
      <c r="C11" s="236">
        <f>A12</f>
        <v>1</v>
      </c>
      <c r="D11" s="198"/>
      <c r="E11" s="251"/>
      <c r="F11" s="199"/>
      <c r="G11" s="251"/>
      <c r="H11" s="246">
        <f>SUM(COUNTA(H12:H12))</f>
        <v>0</v>
      </c>
      <c r="I11" s="246">
        <f>SUM(COUNTA(I12:I12))</f>
        <v>1</v>
      </c>
      <c r="J11" s="246">
        <f>SUM(COUNTA(J12:J12))</f>
        <v>0</v>
      </c>
      <c r="K11" s="200"/>
      <c r="L11" s="200"/>
      <c r="M11" s="200"/>
      <c r="N11" s="252"/>
      <c r="O11" s="253"/>
      <c r="P11" s="198"/>
      <c r="Q11" s="198"/>
      <c r="R11" s="251"/>
      <c r="S11" s="254"/>
      <c r="T11" s="254"/>
      <c r="U11" s="254"/>
      <c r="V11" s="254"/>
      <c r="W11" s="254"/>
      <c r="X11" s="254"/>
      <c r="Y11" s="254"/>
      <c r="Z11" s="254"/>
      <c r="AA11" s="254"/>
      <c r="AB11" s="254"/>
    </row>
    <row r="12" spans="1:28" s="255" customFormat="1" ht="409.5">
      <c r="A12" s="253">
        <v>1</v>
      </c>
      <c r="B12" s="256" t="s">
        <v>309</v>
      </c>
      <c r="C12" s="251" t="s">
        <v>363</v>
      </c>
      <c r="D12" s="251">
        <v>20</v>
      </c>
      <c r="E12" s="251">
        <v>10.28</v>
      </c>
      <c r="F12" s="251">
        <v>25.7</v>
      </c>
      <c r="G12" s="251">
        <v>268</v>
      </c>
      <c r="H12" s="251"/>
      <c r="I12" s="253" t="s">
        <v>63</v>
      </c>
      <c r="J12" s="257"/>
      <c r="K12" s="258">
        <v>722</v>
      </c>
      <c r="L12" s="258">
        <v>418</v>
      </c>
      <c r="M12" s="259">
        <v>5221</v>
      </c>
      <c r="N12" s="260" t="s">
        <v>2090</v>
      </c>
      <c r="O12" s="252"/>
      <c r="P12" s="251" t="s">
        <v>64</v>
      </c>
      <c r="Q12" s="201">
        <v>30000</v>
      </c>
      <c r="R12" s="251" t="s">
        <v>4355</v>
      </c>
      <c r="S12" s="254"/>
      <c r="T12" s="254"/>
      <c r="U12" s="254"/>
      <c r="V12" s="254"/>
      <c r="W12" s="254"/>
      <c r="X12" s="254"/>
      <c r="Y12" s="254"/>
      <c r="Z12" s="254"/>
      <c r="AA12" s="254"/>
      <c r="AB12" s="254"/>
    </row>
    <row r="13" spans="1:28" s="255" customFormat="1">
      <c r="A13" s="253"/>
      <c r="B13" s="261" t="s">
        <v>65</v>
      </c>
      <c r="C13" s="236">
        <f>A14</f>
        <v>1</v>
      </c>
      <c r="D13" s="251"/>
      <c r="E13" s="251"/>
      <c r="F13" s="251"/>
      <c r="G13" s="251"/>
      <c r="H13" s="246">
        <f>SUM(COUNTA(H14:H14))</f>
        <v>0</v>
      </c>
      <c r="I13" s="246">
        <f t="shared" ref="I13:J13" si="1">SUM(COUNTA(I14:I14))</f>
        <v>1</v>
      </c>
      <c r="J13" s="246">
        <f t="shared" si="1"/>
        <v>0</v>
      </c>
      <c r="K13" s="258"/>
      <c r="L13" s="258"/>
      <c r="M13" s="259"/>
      <c r="N13" s="260"/>
      <c r="O13" s="252"/>
      <c r="P13" s="251"/>
      <c r="Q13" s="201"/>
      <c r="R13" s="251"/>
      <c r="S13" s="254"/>
      <c r="T13" s="254"/>
      <c r="U13" s="254"/>
      <c r="V13" s="254"/>
      <c r="W13" s="254"/>
      <c r="X13" s="254"/>
      <c r="Y13" s="254"/>
      <c r="Z13" s="254"/>
      <c r="AA13" s="254"/>
      <c r="AB13" s="254"/>
    </row>
    <row r="14" spans="1:28" s="255" customFormat="1" ht="48">
      <c r="A14" s="253">
        <v>1</v>
      </c>
      <c r="B14" s="262" t="s">
        <v>2764</v>
      </c>
      <c r="C14" s="251" t="s">
        <v>4731</v>
      </c>
      <c r="D14" s="251">
        <v>1.3</v>
      </c>
      <c r="E14" s="251">
        <v>0.32300000000000001</v>
      </c>
      <c r="F14" s="251">
        <v>19.100000000000001</v>
      </c>
      <c r="G14" s="251">
        <v>198.08</v>
      </c>
      <c r="H14" s="251"/>
      <c r="I14" s="202" t="s">
        <v>63</v>
      </c>
      <c r="J14" s="202"/>
      <c r="K14" s="253"/>
      <c r="L14" s="253">
        <v>29.64</v>
      </c>
      <c r="M14" s="202">
        <v>72</v>
      </c>
      <c r="N14" s="256" t="s">
        <v>2765</v>
      </c>
      <c r="O14" s="252">
        <v>2025</v>
      </c>
      <c r="P14" s="251" t="s">
        <v>64</v>
      </c>
      <c r="Q14" s="205">
        <v>14800</v>
      </c>
      <c r="R14" s="251" t="s">
        <v>4732</v>
      </c>
      <c r="S14" s="254"/>
      <c r="T14" s="254"/>
      <c r="U14" s="254"/>
      <c r="V14" s="254"/>
      <c r="W14" s="254"/>
      <c r="X14" s="254"/>
      <c r="Y14" s="254"/>
      <c r="Z14" s="254"/>
      <c r="AA14" s="254"/>
      <c r="AB14" s="254"/>
    </row>
    <row r="15" spans="1:28" s="248" customFormat="1" ht="15">
      <c r="A15" s="838" t="s">
        <v>4733</v>
      </c>
      <c r="B15" s="839"/>
      <c r="C15" s="236">
        <f>H15+I15</f>
        <v>5</v>
      </c>
      <c r="D15" s="245"/>
      <c r="E15" s="245"/>
      <c r="F15" s="245"/>
      <c r="G15" s="245"/>
      <c r="H15" s="236">
        <f>H16+H18+H20+H22+H24</f>
        <v>1</v>
      </c>
      <c r="I15" s="236">
        <f t="shared" ref="I15:J15" si="2">I16+I18+I20+I22+I24</f>
        <v>4</v>
      </c>
      <c r="J15" s="236">
        <f t="shared" si="2"/>
        <v>0</v>
      </c>
      <c r="K15" s="247"/>
      <c r="L15" s="247"/>
      <c r="M15" s="247"/>
      <c r="N15" s="245"/>
      <c r="O15" s="246"/>
      <c r="P15" s="246"/>
      <c r="Q15" s="245"/>
      <c r="R15" s="251"/>
    </row>
    <row r="16" spans="1:28" s="248" customFormat="1" ht="15">
      <c r="A16" s="246"/>
      <c r="B16" s="245" t="s">
        <v>71</v>
      </c>
      <c r="C16" s="236">
        <f>A17</f>
        <v>1</v>
      </c>
      <c r="D16" s="245"/>
      <c r="E16" s="245"/>
      <c r="F16" s="245"/>
      <c r="G16" s="245"/>
      <c r="H16" s="246">
        <f t="shared" ref="H16:J16" si="3">SUM(COUNTA(H17))</f>
        <v>0</v>
      </c>
      <c r="I16" s="246">
        <f t="shared" si="3"/>
        <v>1</v>
      </c>
      <c r="J16" s="246">
        <f t="shared" si="3"/>
        <v>0</v>
      </c>
      <c r="K16" s="247"/>
      <c r="L16" s="247"/>
      <c r="M16" s="247"/>
      <c r="N16" s="263"/>
      <c r="O16" s="246"/>
      <c r="P16" s="256"/>
      <c r="Q16" s="245"/>
      <c r="R16" s="251"/>
    </row>
    <row r="17" spans="1:18" s="248" customFormat="1" ht="63.75">
      <c r="A17" s="202">
        <v>1</v>
      </c>
      <c r="B17" s="264" t="s">
        <v>72</v>
      </c>
      <c r="C17" s="251" t="s">
        <v>73</v>
      </c>
      <c r="D17" s="202">
        <v>1.25</v>
      </c>
      <c r="E17" s="202">
        <v>0.45400000000000001</v>
      </c>
      <c r="F17" s="251">
        <v>14.63</v>
      </c>
      <c r="G17" s="251">
        <v>180.6</v>
      </c>
      <c r="H17" s="251"/>
      <c r="I17" s="202" t="s">
        <v>63</v>
      </c>
      <c r="J17" s="202"/>
      <c r="K17" s="203"/>
      <c r="L17" s="203">
        <v>53.1</v>
      </c>
      <c r="M17" s="203">
        <v>15</v>
      </c>
      <c r="N17" s="265" t="s">
        <v>4734</v>
      </c>
      <c r="O17" s="202"/>
      <c r="P17" s="251" t="s">
        <v>64</v>
      </c>
      <c r="Q17" s="204">
        <v>5000</v>
      </c>
      <c r="R17" s="251" t="s">
        <v>4735</v>
      </c>
    </row>
    <row r="18" spans="1:18" s="248" customFormat="1" ht="15">
      <c r="A18" s="249"/>
      <c r="B18" s="266" t="s">
        <v>93</v>
      </c>
      <c r="C18" s="236">
        <f>A19</f>
        <v>1</v>
      </c>
      <c r="D18" s="202"/>
      <c r="E18" s="202"/>
      <c r="F18" s="251"/>
      <c r="G18" s="251"/>
      <c r="H18" s="246">
        <f>SUM(COUNTA(H19))</f>
        <v>0</v>
      </c>
      <c r="I18" s="246">
        <f>SUM(COUNTA(I19))</f>
        <v>1</v>
      </c>
      <c r="J18" s="246">
        <f>SUM(COUNTA(J19))</f>
        <v>0</v>
      </c>
      <c r="K18" s="203"/>
      <c r="L18" s="203"/>
      <c r="M18" s="203"/>
      <c r="N18" s="263"/>
      <c r="O18" s="202"/>
      <c r="P18" s="251"/>
      <c r="Q18" s="204"/>
      <c r="R18" s="251"/>
    </row>
    <row r="19" spans="1:18" s="248" customFormat="1" ht="51">
      <c r="A19" s="253">
        <v>1</v>
      </c>
      <c r="B19" s="267" t="s">
        <v>92</v>
      </c>
      <c r="C19" s="251" t="s">
        <v>306</v>
      </c>
      <c r="D19" s="202">
        <v>6.5</v>
      </c>
      <c r="E19" s="202">
        <v>1.079</v>
      </c>
      <c r="F19" s="251">
        <v>10.3</v>
      </c>
      <c r="G19" s="251">
        <v>249.2</v>
      </c>
      <c r="H19" s="251"/>
      <c r="I19" s="202" t="s">
        <v>63</v>
      </c>
      <c r="J19" s="202"/>
      <c r="K19" s="259"/>
      <c r="L19" s="259">
        <v>55</v>
      </c>
      <c r="M19" s="203">
        <v>55</v>
      </c>
      <c r="N19" s="265" t="s">
        <v>4736</v>
      </c>
      <c r="O19" s="252"/>
      <c r="P19" s="251" t="s">
        <v>64</v>
      </c>
      <c r="Q19" s="205">
        <v>5000</v>
      </c>
      <c r="R19" s="251" t="s">
        <v>4357</v>
      </c>
    </row>
    <row r="20" spans="1:18" s="248" customFormat="1" ht="15">
      <c r="A20" s="253"/>
      <c r="B20" s="268" t="s">
        <v>65</v>
      </c>
      <c r="C20" s="236">
        <f>A21</f>
        <v>1</v>
      </c>
      <c r="D20" s="202"/>
      <c r="E20" s="202"/>
      <c r="F20" s="251"/>
      <c r="G20" s="251"/>
      <c r="H20" s="246">
        <f>SUM(COUNTA(H21))</f>
        <v>0</v>
      </c>
      <c r="I20" s="246">
        <f t="shared" ref="I20:J20" si="4">SUM(COUNTA(I21))</f>
        <v>1</v>
      </c>
      <c r="J20" s="246">
        <f t="shared" si="4"/>
        <v>0</v>
      </c>
      <c r="K20" s="259"/>
      <c r="L20" s="259"/>
      <c r="M20" s="203"/>
      <c r="N20" s="265"/>
      <c r="O20" s="252"/>
      <c r="P20" s="251"/>
      <c r="Q20" s="205"/>
      <c r="R20" s="251"/>
    </row>
    <row r="21" spans="1:18" s="248" customFormat="1" ht="24">
      <c r="A21" s="253">
        <v>1</v>
      </c>
      <c r="B21" s="269" t="s">
        <v>127</v>
      </c>
      <c r="C21" s="251" t="s">
        <v>2295</v>
      </c>
      <c r="D21" s="251">
        <v>4.12</v>
      </c>
      <c r="E21" s="251">
        <v>0.6</v>
      </c>
      <c r="F21" s="251">
        <v>5.7</v>
      </c>
      <c r="G21" s="251">
        <v>754</v>
      </c>
      <c r="H21" s="251"/>
      <c r="I21" s="251" t="s">
        <v>63</v>
      </c>
      <c r="J21" s="251"/>
      <c r="K21" s="259" t="s">
        <v>3636</v>
      </c>
      <c r="L21" s="259" t="s">
        <v>3637</v>
      </c>
      <c r="M21" s="259"/>
      <c r="N21" s="270" t="s">
        <v>2296</v>
      </c>
      <c r="O21" s="269">
        <v>2024</v>
      </c>
      <c r="P21" s="206" t="s">
        <v>2297</v>
      </c>
      <c r="Q21" s="271">
        <v>7000</v>
      </c>
      <c r="R21" s="251" t="s">
        <v>4737</v>
      </c>
    </row>
    <row r="22" spans="1:18" s="248" customFormat="1" ht="15">
      <c r="A22" s="253"/>
      <c r="B22" s="245" t="s">
        <v>66</v>
      </c>
      <c r="C22" s="251"/>
      <c r="D22" s="251"/>
      <c r="E22" s="251"/>
      <c r="F22" s="251"/>
      <c r="G22" s="251"/>
      <c r="H22" s="246">
        <f>SUM(COUNTA(H23))</f>
        <v>1</v>
      </c>
      <c r="I22" s="246">
        <f t="shared" ref="I22:J22" si="5">SUM(COUNTA(I23))</f>
        <v>0</v>
      </c>
      <c r="J22" s="246">
        <f t="shared" si="5"/>
        <v>0</v>
      </c>
      <c r="K22" s="259"/>
      <c r="L22" s="259"/>
      <c r="M22" s="259"/>
      <c r="N22" s="270"/>
      <c r="O22" s="269"/>
      <c r="P22" s="206"/>
      <c r="Q22" s="271"/>
      <c r="R22" s="251"/>
    </row>
    <row r="23" spans="1:18" s="248" customFormat="1" ht="60">
      <c r="A23" s="253">
        <v>1</v>
      </c>
      <c r="B23" s="269" t="s">
        <v>4738</v>
      </c>
      <c r="C23" s="251" t="s">
        <v>4739</v>
      </c>
      <c r="D23" s="251">
        <v>7</v>
      </c>
      <c r="E23" s="253">
        <v>1.0649999999999999</v>
      </c>
      <c r="F23" s="251">
        <v>5.5</v>
      </c>
      <c r="G23" s="251">
        <v>1024</v>
      </c>
      <c r="H23" s="251" t="s">
        <v>63</v>
      </c>
      <c r="I23" s="253"/>
      <c r="J23" s="253"/>
      <c r="K23" s="251">
        <v>81</v>
      </c>
      <c r="L23" s="272">
        <v>148.63</v>
      </c>
      <c r="M23" s="253"/>
      <c r="N23" s="207" t="s">
        <v>4740</v>
      </c>
      <c r="O23" s="251">
        <v>2025</v>
      </c>
      <c r="P23" s="251" t="s">
        <v>67</v>
      </c>
      <c r="Q23" s="201">
        <v>14800</v>
      </c>
      <c r="R23" s="251" t="s">
        <v>4741</v>
      </c>
    </row>
    <row r="24" spans="1:18" s="248" customFormat="1" ht="15">
      <c r="A24" s="253"/>
      <c r="B24" s="245" t="s">
        <v>69</v>
      </c>
      <c r="C24" s="251"/>
      <c r="D24" s="251"/>
      <c r="E24" s="253"/>
      <c r="F24" s="251"/>
      <c r="G24" s="251"/>
      <c r="H24" s="246">
        <f>SUM(COUNTA(H25))</f>
        <v>0</v>
      </c>
      <c r="I24" s="246">
        <f t="shared" ref="I24:J24" si="6">SUM(COUNTA(I25))</f>
        <v>1</v>
      </c>
      <c r="J24" s="246">
        <f t="shared" si="6"/>
        <v>0</v>
      </c>
      <c r="K24" s="251"/>
      <c r="L24" s="272"/>
      <c r="M24" s="253"/>
      <c r="N24" s="207"/>
      <c r="O24" s="251"/>
      <c r="P24" s="251"/>
      <c r="Q24" s="201"/>
      <c r="R24" s="251"/>
    </row>
    <row r="25" spans="1:18" s="248" customFormat="1" ht="72">
      <c r="A25" s="253">
        <v>1</v>
      </c>
      <c r="B25" s="256" t="s">
        <v>70</v>
      </c>
      <c r="C25" s="251" t="s">
        <v>4742</v>
      </c>
      <c r="D25" s="253">
        <v>1.2</v>
      </c>
      <c r="E25" s="251">
        <v>0.96</v>
      </c>
      <c r="F25" s="251">
        <v>6</v>
      </c>
      <c r="G25" s="251">
        <v>200</v>
      </c>
      <c r="H25" s="251"/>
      <c r="I25" s="253" t="s">
        <v>63</v>
      </c>
      <c r="J25" s="257"/>
      <c r="K25" s="253">
        <v>100</v>
      </c>
      <c r="L25" s="253">
        <v>91</v>
      </c>
      <c r="M25" s="257"/>
      <c r="N25" s="252" t="s">
        <v>4743</v>
      </c>
      <c r="O25" s="251">
        <v>2025</v>
      </c>
      <c r="P25" s="251" t="s">
        <v>4744</v>
      </c>
      <c r="Q25" s="201">
        <v>10000</v>
      </c>
      <c r="R25" s="251" t="s">
        <v>4745</v>
      </c>
    </row>
    <row r="26" spans="1:18" s="248" customFormat="1" ht="15">
      <c r="A26" s="838" t="s">
        <v>4746</v>
      </c>
      <c r="B26" s="839"/>
      <c r="C26" s="241">
        <f>H26+I26+J26</f>
        <v>56</v>
      </c>
      <c r="D26" s="245"/>
      <c r="E26" s="245"/>
      <c r="F26" s="245"/>
      <c r="G26" s="245"/>
      <c r="H26" s="241">
        <f>H27+H30+H32+H41+H45+H55+H68+H75+H79+H86</f>
        <v>18</v>
      </c>
      <c r="I26" s="241">
        <f>I27+I30+I32+I41+I45+I55+I68+I75+I79+I86</f>
        <v>37</v>
      </c>
      <c r="J26" s="241">
        <f>J27+J30+J32+J41+J45+J55+J68+J75+J79+J86</f>
        <v>1</v>
      </c>
      <c r="K26" s="247"/>
      <c r="L26" s="247"/>
      <c r="M26" s="247"/>
      <c r="N26" s="245"/>
      <c r="O26" s="246"/>
      <c r="P26" s="246"/>
      <c r="Q26" s="245"/>
      <c r="R26" s="251"/>
    </row>
    <row r="27" spans="1:18" s="248" customFormat="1" ht="15">
      <c r="A27" s="246"/>
      <c r="B27" s="245" t="s">
        <v>69</v>
      </c>
      <c r="C27" s="236">
        <f>H27+I27+J27</f>
        <v>2</v>
      </c>
      <c r="D27" s="245"/>
      <c r="E27" s="245"/>
      <c r="F27" s="245"/>
      <c r="G27" s="245"/>
      <c r="H27" s="246">
        <f>SUM(COUNTA(H28:H29))</f>
        <v>0</v>
      </c>
      <c r="I27" s="246">
        <f t="shared" ref="I27:J27" si="7">SUM(COUNTA(I28:I29))</f>
        <v>2</v>
      </c>
      <c r="J27" s="246">
        <f t="shared" si="7"/>
        <v>0</v>
      </c>
      <c r="K27" s="247"/>
      <c r="L27" s="247"/>
      <c r="M27" s="247"/>
      <c r="N27" s="263"/>
      <c r="O27" s="246"/>
      <c r="P27" s="246"/>
      <c r="Q27" s="245"/>
      <c r="R27" s="251"/>
    </row>
    <row r="28" spans="1:18" s="248" customFormat="1" ht="24">
      <c r="A28" s="253">
        <v>1</v>
      </c>
      <c r="B28" s="269" t="s">
        <v>3677</v>
      </c>
      <c r="C28" s="251" t="s">
        <v>3678</v>
      </c>
      <c r="D28" s="253">
        <v>0.24</v>
      </c>
      <c r="E28" s="253">
        <v>0.16</v>
      </c>
      <c r="F28" s="253">
        <v>8</v>
      </c>
      <c r="G28" s="253">
        <v>88</v>
      </c>
      <c r="H28" s="246"/>
      <c r="I28" s="246" t="s">
        <v>79</v>
      </c>
      <c r="J28" s="246"/>
      <c r="K28" s="208">
        <v>30</v>
      </c>
      <c r="L28" s="208">
        <v>30</v>
      </c>
      <c r="M28" s="247"/>
      <c r="N28" s="263" t="s">
        <v>3679</v>
      </c>
      <c r="O28" s="259"/>
      <c r="P28" s="251" t="s">
        <v>4747</v>
      </c>
      <c r="Q28" s="204">
        <v>10000</v>
      </c>
      <c r="R28" s="251" t="s">
        <v>4191</v>
      </c>
    </row>
    <row r="29" spans="1:18" s="248" customFormat="1" ht="36">
      <c r="A29" s="253">
        <v>2</v>
      </c>
      <c r="B29" s="256" t="s">
        <v>320</v>
      </c>
      <c r="C29" s="251" t="s">
        <v>4317</v>
      </c>
      <c r="D29" s="253">
        <v>1.2</v>
      </c>
      <c r="E29" s="253">
        <v>0.03</v>
      </c>
      <c r="F29" s="251">
        <v>6</v>
      </c>
      <c r="G29" s="251">
        <v>150</v>
      </c>
      <c r="H29" s="251"/>
      <c r="I29" s="253" t="s">
        <v>63</v>
      </c>
      <c r="J29" s="245"/>
      <c r="K29" s="256"/>
      <c r="L29" s="256"/>
      <c r="M29" s="245"/>
      <c r="N29" s="252" t="s">
        <v>4748</v>
      </c>
      <c r="O29" s="253">
        <v>2024</v>
      </c>
      <c r="P29" s="251" t="s">
        <v>4747</v>
      </c>
      <c r="Q29" s="201">
        <v>12500</v>
      </c>
      <c r="R29" s="251" t="s">
        <v>4749</v>
      </c>
    </row>
    <row r="30" spans="1:18" s="248" customFormat="1" ht="15">
      <c r="A30" s="253"/>
      <c r="B30" s="261" t="s">
        <v>78</v>
      </c>
      <c r="C30" s="251"/>
      <c r="D30" s="253"/>
      <c r="E30" s="253"/>
      <c r="F30" s="251"/>
      <c r="G30" s="251"/>
      <c r="H30" s="246">
        <f>SUM(COUNTA(H31))</f>
        <v>0</v>
      </c>
      <c r="I30" s="246">
        <f t="shared" ref="I30:J30" si="8">SUM(COUNTA(I31))</f>
        <v>0</v>
      </c>
      <c r="J30" s="246">
        <f t="shared" si="8"/>
        <v>1</v>
      </c>
      <c r="K30" s="256"/>
      <c r="L30" s="256"/>
      <c r="M30" s="245"/>
      <c r="N30" s="252"/>
      <c r="O30" s="253"/>
      <c r="P30" s="251"/>
      <c r="Q30" s="201"/>
      <c r="R30" s="251"/>
    </row>
    <row r="31" spans="1:18" s="248" customFormat="1" ht="24">
      <c r="A31" s="253">
        <v>1</v>
      </c>
      <c r="B31" s="273" t="s">
        <v>4750</v>
      </c>
      <c r="C31" s="251" t="s">
        <v>4751</v>
      </c>
      <c r="D31" s="246"/>
      <c r="E31" s="251">
        <v>0.1</v>
      </c>
      <c r="F31" s="251">
        <v>2.4</v>
      </c>
      <c r="G31" s="251">
        <v>60</v>
      </c>
      <c r="H31" s="251"/>
      <c r="I31" s="253"/>
      <c r="J31" s="246" t="s">
        <v>63</v>
      </c>
      <c r="K31" s="253">
        <v>6</v>
      </c>
      <c r="L31" s="253">
        <v>0</v>
      </c>
      <c r="M31" s="246">
        <v>0</v>
      </c>
      <c r="N31" s="251" t="s">
        <v>4752</v>
      </c>
      <c r="O31" s="251"/>
      <c r="P31" s="251" t="s">
        <v>4753</v>
      </c>
      <c r="Q31" s="201">
        <v>10000</v>
      </c>
      <c r="R31" s="251" t="s">
        <v>4239</v>
      </c>
    </row>
    <row r="32" spans="1:18" s="248" customFormat="1" ht="15">
      <c r="A32" s="253"/>
      <c r="B32" s="245" t="s">
        <v>71</v>
      </c>
      <c r="C32" s="236">
        <f>H32+I32+J32</f>
        <v>8</v>
      </c>
      <c r="D32" s="269"/>
      <c r="E32" s="259"/>
      <c r="F32" s="259"/>
      <c r="G32" s="259"/>
      <c r="H32" s="246">
        <f>SUM(COUNTA(H33:H40))</f>
        <v>2</v>
      </c>
      <c r="I32" s="246">
        <f>SUM(COUNTA(I33:I40))</f>
        <v>6</v>
      </c>
      <c r="J32" s="246">
        <f>SUM(COUNTA(J33:J40))</f>
        <v>0</v>
      </c>
      <c r="K32" s="208"/>
      <c r="L32" s="208"/>
      <c r="M32" s="247"/>
      <c r="N32" s="263"/>
      <c r="O32" s="259"/>
      <c r="P32" s="251"/>
      <c r="Q32" s="204"/>
      <c r="R32" s="251"/>
    </row>
    <row r="33" spans="1:18" s="248" customFormat="1" ht="36">
      <c r="A33" s="253">
        <v>1</v>
      </c>
      <c r="B33" s="256" t="s">
        <v>4754</v>
      </c>
      <c r="C33" s="251" t="s">
        <v>4755</v>
      </c>
      <c r="D33" s="253" t="s">
        <v>4756</v>
      </c>
      <c r="E33" s="251" t="s">
        <v>4757</v>
      </c>
      <c r="F33" s="251"/>
      <c r="G33" s="251"/>
      <c r="H33" s="251" t="s">
        <v>63</v>
      </c>
      <c r="I33" s="253"/>
      <c r="J33" s="246"/>
      <c r="K33" s="251">
        <v>28</v>
      </c>
      <c r="L33" s="251">
        <v>22</v>
      </c>
      <c r="M33" s="253">
        <v>32</v>
      </c>
      <c r="N33" s="274" t="s">
        <v>4758</v>
      </c>
      <c r="O33" s="251"/>
      <c r="P33" s="251" t="s">
        <v>4759</v>
      </c>
      <c r="Q33" s="201">
        <v>12000</v>
      </c>
      <c r="R33" s="251" t="s">
        <v>4760</v>
      </c>
    </row>
    <row r="34" spans="1:18" s="248" customFormat="1" ht="36">
      <c r="A34" s="253">
        <v>2</v>
      </c>
      <c r="B34" s="256" t="s">
        <v>4761</v>
      </c>
      <c r="C34" s="251" t="s">
        <v>4762</v>
      </c>
      <c r="D34" s="253" t="s">
        <v>4763</v>
      </c>
      <c r="E34" s="251" t="s">
        <v>4764</v>
      </c>
      <c r="F34" s="251"/>
      <c r="G34" s="251"/>
      <c r="H34" s="251" t="s">
        <v>63</v>
      </c>
      <c r="I34" s="253"/>
      <c r="J34" s="246"/>
      <c r="K34" s="251">
        <v>25</v>
      </c>
      <c r="L34" s="251">
        <v>19</v>
      </c>
      <c r="M34" s="253">
        <v>3</v>
      </c>
      <c r="N34" s="262" t="s">
        <v>4765</v>
      </c>
      <c r="O34" s="251">
        <v>2025</v>
      </c>
      <c r="P34" s="251" t="s">
        <v>4766</v>
      </c>
      <c r="Q34" s="201">
        <v>6000</v>
      </c>
      <c r="R34" s="251" t="s">
        <v>4767</v>
      </c>
    </row>
    <row r="35" spans="1:18" s="248" customFormat="1" ht="48">
      <c r="A35" s="253">
        <v>3</v>
      </c>
      <c r="B35" s="256" t="s">
        <v>4768</v>
      </c>
      <c r="C35" s="251" t="s">
        <v>4769</v>
      </c>
      <c r="D35" s="253">
        <v>1.6</v>
      </c>
      <c r="E35" s="251">
        <v>0.15</v>
      </c>
      <c r="F35" s="251">
        <v>6</v>
      </c>
      <c r="G35" s="251">
        <v>40</v>
      </c>
      <c r="H35" s="251"/>
      <c r="I35" s="253" t="s">
        <v>63</v>
      </c>
      <c r="J35" s="246"/>
      <c r="K35" s="251">
        <v>25</v>
      </c>
      <c r="L35" s="251">
        <v>20</v>
      </c>
      <c r="M35" s="253">
        <v>3</v>
      </c>
      <c r="N35" s="275" t="s">
        <v>4770</v>
      </c>
      <c r="O35" s="251"/>
      <c r="P35" s="251" t="s">
        <v>4771</v>
      </c>
      <c r="Q35" s="201">
        <v>6000</v>
      </c>
      <c r="R35" s="251" t="s">
        <v>4357</v>
      </c>
    </row>
    <row r="36" spans="1:18" s="248" customFormat="1" ht="36">
      <c r="A36" s="253">
        <v>4</v>
      </c>
      <c r="B36" s="256" t="s">
        <v>4772</v>
      </c>
      <c r="C36" s="251" t="s">
        <v>4773</v>
      </c>
      <c r="D36" s="253">
        <v>1.2</v>
      </c>
      <c r="E36" s="251">
        <v>0.1</v>
      </c>
      <c r="F36" s="251">
        <v>6.8</v>
      </c>
      <c r="G36" s="251">
        <v>21</v>
      </c>
      <c r="H36" s="251"/>
      <c r="I36" s="253" t="s">
        <v>63</v>
      </c>
      <c r="J36" s="246"/>
      <c r="K36" s="251">
        <v>18</v>
      </c>
      <c r="L36" s="251">
        <v>16</v>
      </c>
      <c r="M36" s="253">
        <v>0</v>
      </c>
      <c r="N36" s="209" t="s">
        <v>4774</v>
      </c>
      <c r="O36" s="251"/>
      <c r="P36" s="251" t="s">
        <v>4775</v>
      </c>
      <c r="Q36" s="201">
        <v>10000</v>
      </c>
      <c r="R36" s="251" t="s">
        <v>4239</v>
      </c>
    </row>
    <row r="37" spans="1:18" s="248" customFormat="1" ht="36">
      <c r="A37" s="253">
        <v>5</v>
      </c>
      <c r="B37" s="256" t="s">
        <v>3780</v>
      </c>
      <c r="C37" s="251" t="s">
        <v>4346</v>
      </c>
      <c r="D37" s="253">
        <v>4.4000000000000004</v>
      </c>
      <c r="E37" s="251">
        <v>0.224</v>
      </c>
      <c r="F37" s="251">
        <v>6.8</v>
      </c>
      <c r="G37" s="251">
        <v>420</v>
      </c>
      <c r="H37" s="251"/>
      <c r="I37" s="253" t="s">
        <v>63</v>
      </c>
      <c r="J37" s="246"/>
      <c r="K37" s="251"/>
      <c r="L37" s="251"/>
      <c r="M37" s="253"/>
      <c r="N37" s="209" t="s">
        <v>4776</v>
      </c>
      <c r="O37" s="251">
        <v>2024</v>
      </c>
      <c r="P37" s="251" t="s">
        <v>4777</v>
      </c>
      <c r="Q37" s="201">
        <v>55300</v>
      </c>
      <c r="R37" s="251" t="s">
        <v>4778</v>
      </c>
    </row>
    <row r="38" spans="1:18" s="248" customFormat="1" ht="48">
      <c r="A38" s="253">
        <v>6</v>
      </c>
      <c r="B38" s="252" t="s">
        <v>92</v>
      </c>
      <c r="C38" s="251" t="s">
        <v>90</v>
      </c>
      <c r="D38" s="216">
        <v>3.22</v>
      </c>
      <c r="E38" s="210">
        <v>0.83199999999999996</v>
      </c>
      <c r="F38" s="210"/>
      <c r="G38" s="210">
        <v>249.2</v>
      </c>
      <c r="H38" s="210"/>
      <c r="I38" s="210" t="s">
        <v>63</v>
      </c>
      <c r="J38" s="210"/>
      <c r="K38" s="210">
        <v>20</v>
      </c>
      <c r="L38" s="210">
        <v>18</v>
      </c>
      <c r="M38" s="210"/>
      <c r="N38" s="263" t="s">
        <v>4779</v>
      </c>
      <c r="O38" s="198"/>
      <c r="P38" s="222" t="s">
        <v>4780</v>
      </c>
      <c r="Q38" s="205">
        <v>3000</v>
      </c>
      <c r="R38" s="251" t="s">
        <v>4781</v>
      </c>
    </row>
    <row r="39" spans="1:18" s="248" customFormat="1" ht="36">
      <c r="A39" s="253">
        <v>7</v>
      </c>
      <c r="B39" s="252" t="s">
        <v>4782</v>
      </c>
      <c r="C39" s="251" t="s">
        <v>4783</v>
      </c>
      <c r="D39" s="198"/>
      <c r="E39" s="210">
        <v>7.0000000000000007E-2</v>
      </c>
      <c r="F39" s="210"/>
      <c r="G39" s="210"/>
      <c r="H39" s="210"/>
      <c r="I39" s="210" t="s">
        <v>63</v>
      </c>
      <c r="J39" s="210"/>
      <c r="K39" s="210">
        <v>10</v>
      </c>
      <c r="L39" s="210">
        <v>7</v>
      </c>
      <c r="M39" s="210"/>
      <c r="N39" s="263" t="s">
        <v>4784</v>
      </c>
      <c r="O39" s="198"/>
      <c r="P39" s="222" t="s">
        <v>4785</v>
      </c>
      <c r="Q39" s="205">
        <v>3000</v>
      </c>
      <c r="R39" s="251" t="s">
        <v>4781</v>
      </c>
    </row>
    <row r="40" spans="1:18" s="248" customFormat="1" ht="36">
      <c r="A40" s="253">
        <v>8</v>
      </c>
      <c r="B40" s="265" t="s">
        <v>4786</v>
      </c>
      <c r="C40" s="276" t="s">
        <v>4787</v>
      </c>
      <c r="D40" s="277">
        <v>0.13</v>
      </c>
      <c r="E40" s="210"/>
      <c r="F40" s="210"/>
      <c r="G40" s="210"/>
      <c r="H40" s="210"/>
      <c r="I40" s="210" t="s">
        <v>63</v>
      </c>
      <c r="J40" s="210"/>
      <c r="K40" s="210">
        <v>42</v>
      </c>
      <c r="L40" s="210">
        <v>42</v>
      </c>
      <c r="M40" s="210">
        <v>8</v>
      </c>
      <c r="N40" s="205" t="s">
        <v>4788</v>
      </c>
      <c r="O40" s="276">
        <v>2025</v>
      </c>
      <c r="P40" s="276" t="s">
        <v>4789</v>
      </c>
      <c r="Q40" s="211">
        <v>8000</v>
      </c>
      <c r="R40" s="251" t="s">
        <v>4767</v>
      </c>
    </row>
    <row r="41" spans="1:18" s="248" customFormat="1" ht="15">
      <c r="A41" s="246"/>
      <c r="B41" s="245" t="s">
        <v>80</v>
      </c>
      <c r="C41" s="236">
        <f>H41+I41+J41</f>
        <v>3</v>
      </c>
      <c r="D41" s="245"/>
      <c r="E41" s="245"/>
      <c r="F41" s="245"/>
      <c r="G41" s="245"/>
      <c r="H41" s="246">
        <f>SUM(COUNTA(H42:H44))</f>
        <v>1</v>
      </c>
      <c r="I41" s="246">
        <f t="shared" ref="I41:J41" si="9">SUM(COUNTA(I42:I44))</f>
        <v>2</v>
      </c>
      <c r="J41" s="246">
        <f t="shared" si="9"/>
        <v>0</v>
      </c>
      <c r="K41" s="247"/>
      <c r="L41" s="247"/>
      <c r="M41" s="247"/>
      <c r="N41" s="263"/>
      <c r="O41" s="246"/>
      <c r="P41" s="246"/>
      <c r="Q41" s="245"/>
      <c r="R41" s="251"/>
    </row>
    <row r="42" spans="1:18" s="248" customFormat="1" ht="24">
      <c r="A42" s="206">
        <v>1</v>
      </c>
      <c r="B42" s="252" t="s">
        <v>81</v>
      </c>
      <c r="C42" s="251" t="s">
        <v>82</v>
      </c>
      <c r="D42" s="206">
        <v>0.1</v>
      </c>
      <c r="E42" s="251">
        <v>9.6000000000000002E-2</v>
      </c>
      <c r="F42" s="251" t="s">
        <v>3571</v>
      </c>
      <c r="G42" s="251" t="s">
        <v>3572</v>
      </c>
      <c r="H42" s="251"/>
      <c r="I42" s="206" t="s">
        <v>63</v>
      </c>
      <c r="J42" s="206"/>
      <c r="K42" s="258">
        <v>5</v>
      </c>
      <c r="L42" s="258">
        <v>10</v>
      </c>
      <c r="M42" s="258">
        <v>5</v>
      </c>
      <c r="N42" s="252" t="s">
        <v>3573</v>
      </c>
      <c r="O42" s="206"/>
      <c r="P42" s="206" t="s">
        <v>83</v>
      </c>
      <c r="Q42" s="278"/>
      <c r="R42" s="229" t="s">
        <v>4735</v>
      </c>
    </row>
    <row r="43" spans="1:18" s="248" customFormat="1" ht="36">
      <c r="A43" s="279">
        <v>2</v>
      </c>
      <c r="B43" s="252" t="s">
        <v>86</v>
      </c>
      <c r="C43" s="251" t="s">
        <v>87</v>
      </c>
      <c r="D43" s="206"/>
      <c r="E43" s="251">
        <v>0.112</v>
      </c>
      <c r="F43" s="251">
        <v>4</v>
      </c>
      <c r="G43" s="251">
        <v>370</v>
      </c>
      <c r="H43" s="251" t="s">
        <v>63</v>
      </c>
      <c r="I43" s="206"/>
      <c r="J43" s="206"/>
      <c r="K43" s="258">
        <v>25</v>
      </c>
      <c r="L43" s="258">
        <v>15</v>
      </c>
      <c r="M43" s="258"/>
      <c r="N43" s="252" t="s">
        <v>395</v>
      </c>
      <c r="O43" s="206"/>
      <c r="P43" s="206" t="s">
        <v>89</v>
      </c>
      <c r="Q43" s="278">
        <v>5000</v>
      </c>
      <c r="R43" s="229" t="s">
        <v>4781</v>
      </c>
    </row>
    <row r="44" spans="1:18" s="248" customFormat="1" ht="24">
      <c r="A44" s="279">
        <v>3</v>
      </c>
      <c r="B44" s="252" t="s">
        <v>3562</v>
      </c>
      <c r="C44" s="251" t="s">
        <v>3577</v>
      </c>
      <c r="D44" s="206">
        <v>1.6</v>
      </c>
      <c r="E44" s="251">
        <v>0.19</v>
      </c>
      <c r="F44" s="251">
        <v>1.2</v>
      </c>
      <c r="G44" s="251">
        <v>210</v>
      </c>
      <c r="H44" s="251"/>
      <c r="I44" s="206" t="s">
        <v>63</v>
      </c>
      <c r="J44" s="206"/>
      <c r="K44" s="258">
        <v>100</v>
      </c>
      <c r="L44" s="258">
        <v>100</v>
      </c>
      <c r="M44" s="258"/>
      <c r="N44" s="252" t="s">
        <v>3578</v>
      </c>
      <c r="O44" s="206"/>
      <c r="P44" s="206" t="s">
        <v>3579</v>
      </c>
      <c r="Q44" s="278">
        <v>3000</v>
      </c>
      <c r="R44" s="251" t="s">
        <v>4191</v>
      </c>
    </row>
    <row r="45" spans="1:18" s="248" customFormat="1" ht="15">
      <c r="A45" s="246" t="s">
        <v>74</v>
      </c>
      <c r="B45" s="245" t="s">
        <v>75</v>
      </c>
      <c r="C45" s="236">
        <f>H45+I45+J45</f>
        <v>9</v>
      </c>
      <c r="D45" s="245"/>
      <c r="E45" s="245"/>
      <c r="F45" s="245"/>
      <c r="G45" s="245"/>
      <c r="H45" s="246">
        <f>SUM(COUNTA(H46:H54))</f>
        <v>3</v>
      </c>
      <c r="I45" s="246">
        <f>SUM(COUNTA(I46:I54))</f>
        <v>6</v>
      </c>
      <c r="J45" s="246">
        <f>SUM(COUNTA(J46:J54))</f>
        <v>0</v>
      </c>
      <c r="K45" s="247"/>
      <c r="L45" s="247"/>
      <c r="M45" s="247"/>
      <c r="N45" s="263"/>
      <c r="O45" s="246"/>
      <c r="P45" s="246"/>
      <c r="Q45" s="245"/>
      <c r="R45" s="251"/>
    </row>
    <row r="46" spans="1:18" s="248" customFormat="1" ht="84">
      <c r="A46" s="253">
        <v>1</v>
      </c>
      <c r="B46" s="262" t="s">
        <v>4790</v>
      </c>
      <c r="C46" s="251" t="s">
        <v>380</v>
      </c>
      <c r="D46" s="269">
        <v>0.6</v>
      </c>
      <c r="E46" s="251">
        <v>0.13</v>
      </c>
      <c r="F46" s="251">
        <v>10</v>
      </c>
      <c r="G46" s="251">
        <v>110</v>
      </c>
      <c r="H46" s="251"/>
      <c r="I46" s="253" t="s">
        <v>63</v>
      </c>
      <c r="J46" s="245"/>
      <c r="K46" s="269">
        <v>25</v>
      </c>
      <c r="L46" s="269">
        <v>10.6</v>
      </c>
      <c r="M46" s="245"/>
      <c r="N46" s="252" t="s">
        <v>4791</v>
      </c>
      <c r="O46" s="251">
        <v>2024</v>
      </c>
      <c r="P46" s="251" t="s">
        <v>4753</v>
      </c>
      <c r="Q46" s="201">
        <v>7500</v>
      </c>
      <c r="R46" s="251" t="s">
        <v>4778</v>
      </c>
    </row>
    <row r="47" spans="1:18" s="248" customFormat="1" ht="36">
      <c r="A47" s="253">
        <v>2</v>
      </c>
      <c r="B47" s="280" t="s">
        <v>4792</v>
      </c>
      <c r="C47" s="251" t="s">
        <v>3338</v>
      </c>
      <c r="D47" s="212">
        <v>1.1000000000000001</v>
      </c>
      <c r="E47" s="251">
        <v>0.18</v>
      </c>
      <c r="F47" s="251">
        <v>5.5</v>
      </c>
      <c r="G47" s="251">
        <v>115</v>
      </c>
      <c r="H47" s="251" t="s">
        <v>63</v>
      </c>
      <c r="I47" s="253"/>
      <c r="J47" s="245"/>
      <c r="K47" s="269">
        <v>25</v>
      </c>
      <c r="L47" s="269">
        <v>44.52</v>
      </c>
      <c r="M47" s="245"/>
      <c r="N47" s="213" t="s">
        <v>4793</v>
      </c>
      <c r="O47" s="251"/>
      <c r="P47" s="251" t="s">
        <v>4753</v>
      </c>
      <c r="Q47" s="214">
        <v>4500</v>
      </c>
      <c r="R47" s="251" t="s">
        <v>4760</v>
      </c>
    </row>
    <row r="48" spans="1:18" s="248" customFormat="1" ht="36">
      <c r="A48" s="253">
        <v>3</v>
      </c>
      <c r="B48" s="281" t="s">
        <v>4794</v>
      </c>
      <c r="C48" s="251" t="s">
        <v>264</v>
      </c>
      <c r="D48" s="282">
        <v>0.6</v>
      </c>
      <c r="E48" s="251">
        <v>0.14000000000000001</v>
      </c>
      <c r="F48" s="251">
        <v>5</v>
      </c>
      <c r="G48" s="251">
        <v>70</v>
      </c>
      <c r="H48" s="251" t="s">
        <v>63</v>
      </c>
      <c r="I48" s="253"/>
      <c r="J48" s="245"/>
      <c r="K48" s="269">
        <v>35</v>
      </c>
      <c r="L48" s="269">
        <v>18.170000000000002</v>
      </c>
      <c r="M48" s="245"/>
      <c r="N48" s="283" t="s">
        <v>4795</v>
      </c>
      <c r="O48" s="252"/>
      <c r="P48" s="251" t="s">
        <v>4753</v>
      </c>
      <c r="Q48" s="214">
        <v>2000</v>
      </c>
      <c r="R48" s="251" t="s">
        <v>4239</v>
      </c>
    </row>
    <row r="49" spans="1:18" s="248" customFormat="1" ht="60">
      <c r="A49" s="253">
        <v>4</v>
      </c>
      <c r="B49" s="215" t="s">
        <v>4796</v>
      </c>
      <c r="C49" s="251" t="s">
        <v>4797</v>
      </c>
      <c r="D49" s="253">
        <v>0.5</v>
      </c>
      <c r="E49" s="251">
        <v>0.35</v>
      </c>
      <c r="F49" s="253">
        <v>3.7</v>
      </c>
      <c r="G49" s="251">
        <v>120</v>
      </c>
      <c r="H49" s="251"/>
      <c r="I49" s="216" t="s">
        <v>63</v>
      </c>
      <c r="J49" s="245"/>
      <c r="K49" s="217">
        <v>15</v>
      </c>
      <c r="L49" s="217">
        <v>5</v>
      </c>
      <c r="M49" s="253">
        <v>87</v>
      </c>
      <c r="N49" s="209" t="s">
        <v>4798</v>
      </c>
      <c r="O49" s="246"/>
      <c r="P49" s="251" t="s">
        <v>4753</v>
      </c>
      <c r="Q49" s="205">
        <v>8000</v>
      </c>
      <c r="R49" s="251" t="s">
        <v>4799</v>
      </c>
    </row>
    <row r="50" spans="1:18" s="248" customFormat="1" ht="24">
      <c r="A50" s="253">
        <v>5</v>
      </c>
      <c r="B50" s="269" t="s">
        <v>3189</v>
      </c>
      <c r="C50" s="251" t="s">
        <v>379</v>
      </c>
      <c r="D50" s="269">
        <v>2.5</v>
      </c>
      <c r="E50" s="245"/>
      <c r="F50" s="269">
        <v>2.2000000000000002</v>
      </c>
      <c r="G50" s="269">
        <v>209</v>
      </c>
      <c r="H50" s="246"/>
      <c r="I50" s="246" t="s">
        <v>63</v>
      </c>
      <c r="J50" s="246"/>
      <c r="K50" s="259">
        <v>75</v>
      </c>
      <c r="L50" s="259">
        <v>0</v>
      </c>
      <c r="M50" s="247"/>
      <c r="N50" s="263" t="s">
        <v>3191</v>
      </c>
      <c r="O50" s="253"/>
      <c r="P50" s="253" t="s">
        <v>3339</v>
      </c>
      <c r="Q50" s="269">
        <v>3000</v>
      </c>
      <c r="R50" s="251" t="s">
        <v>4420</v>
      </c>
    </row>
    <row r="51" spans="1:18" s="248" customFormat="1" ht="24">
      <c r="A51" s="253">
        <v>6</v>
      </c>
      <c r="B51" s="269" t="s">
        <v>3209</v>
      </c>
      <c r="C51" s="251" t="s">
        <v>380</v>
      </c>
      <c r="D51" s="269">
        <v>1</v>
      </c>
      <c r="E51" s="245"/>
      <c r="F51" s="269">
        <v>4.5</v>
      </c>
      <c r="G51" s="269">
        <v>75</v>
      </c>
      <c r="H51" s="246" t="s">
        <v>63</v>
      </c>
      <c r="I51" s="246"/>
      <c r="J51" s="246"/>
      <c r="K51" s="259">
        <v>15</v>
      </c>
      <c r="L51" s="259">
        <v>9.0739999999999998</v>
      </c>
      <c r="M51" s="247"/>
      <c r="N51" s="263" t="s">
        <v>3210</v>
      </c>
      <c r="O51" s="253"/>
      <c r="P51" s="253" t="s">
        <v>3339</v>
      </c>
      <c r="Q51" s="269">
        <v>4000</v>
      </c>
      <c r="R51" s="251" t="s">
        <v>4420</v>
      </c>
    </row>
    <row r="52" spans="1:18" s="248" customFormat="1" ht="36">
      <c r="A52" s="253">
        <v>7</v>
      </c>
      <c r="B52" s="269" t="s">
        <v>2290</v>
      </c>
      <c r="C52" s="251" t="s">
        <v>380</v>
      </c>
      <c r="D52" s="269">
        <v>1.5</v>
      </c>
      <c r="E52" s="245"/>
      <c r="F52" s="269">
        <v>2.7</v>
      </c>
      <c r="G52" s="269">
        <v>85</v>
      </c>
      <c r="H52" s="246"/>
      <c r="I52" s="246" t="s">
        <v>63</v>
      </c>
      <c r="J52" s="246"/>
      <c r="K52" s="259">
        <v>15</v>
      </c>
      <c r="L52" s="259">
        <v>13.739000000000001</v>
      </c>
      <c r="M52" s="247"/>
      <c r="N52" s="263" t="s">
        <v>3212</v>
      </c>
      <c r="O52" s="253">
        <v>2025</v>
      </c>
      <c r="P52" s="253" t="s">
        <v>3339</v>
      </c>
      <c r="Q52" s="269">
        <v>7500</v>
      </c>
      <c r="R52" s="251" t="s">
        <v>4355</v>
      </c>
    </row>
    <row r="53" spans="1:18" s="248" customFormat="1" ht="36">
      <c r="A53" s="253">
        <v>8</v>
      </c>
      <c r="B53" s="269" t="s">
        <v>4800</v>
      </c>
      <c r="C53" s="251" t="s">
        <v>380</v>
      </c>
      <c r="D53" s="269">
        <v>1.5</v>
      </c>
      <c r="E53" s="269">
        <v>0.05</v>
      </c>
      <c r="F53" s="269">
        <v>3.2</v>
      </c>
      <c r="G53" s="269">
        <v>170</v>
      </c>
      <c r="H53" s="246"/>
      <c r="I53" s="246" t="s">
        <v>63</v>
      </c>
      <c r="J53" s="246"/>
      <c r="K53" s="259">
        <v>10</v>
      </c>
      <c r="L53" s="259">
        <v>5</v>
      </c>
      <c r="M53" s="247"/>
      <c r="N53" s="263" t="s">
        <v>3217</v>
      </c>
      <c r="O53" s="253"/>
      <c r="P53" s="253" t="s">
        <v>3339</v>
      </c>
      <c r="Q53" s="269">
        <v>7000</v>
      </c>
      <c r="R53" s="251" t="s">
        <v>4191</v>
      </c>
    </row>
    <row r="54" spans="1:18" s="248" customFormat="1" ht="48">
      <c r="A54" s="253">
        <v>9</v>
      </c>
      <c r="B54" s="269" t="s">
        <v>3266</v>
      </c>
      <c r="C54" s="251" t="s">
        <v>267</v>
      </c>
      <c r="D54" s="269">
        <v>3</v>
      </c>
      <c r="E54" s="269">
        <v>7.0000000000000007E-2</v>
      </c>
      <c r="F54" s="269">
        <v>5.5</v>
      </c>
      <c r="G54" s="269">
        <v>120</v>
      </c>
      <c r="H54" s="246"/>
      <c r="I54" s="246" t="s">
        <v>63</v>
      </c>
      <c r="J54" s="246"/>
      <c r="K54" s="259">
        <v>15</v>
      </c>
      <c r="L54" s="259">
        <v>15</v>
      </c>
      <c r="M54" s="247"/>
      <c r="N54" s="263" t="s">
        <v>3267</v>
      </c>
      <c r="O54" s="253">
        <v>2025</v>
      </c>
      <c r="P54" s="253" t="s">
        <v>3339</v>
      </c>
      <c r="Q54" s="269">
        <v>9000</v>
      </c>
      <c r="R54" s="251" t="s">
        <v>4191</v>
      </c>
    </row>
    <row r="55" spans="1:18" s="248" customFormat="1" ht="15">
      <c r="A55" s="218"/>
      <c r="B55" s="219" t="s">
        <v>93</v>
      </c>
      <c r="C55" s="236">
        <f>H55+I55+J55</f>
        <v>12</v>
      </c>
      <c r="D55" s="220"/>
      <c r="E55" s="220"/>
      <c r="F55" s="220"/>
      <c r="G55" s="220"/>
      <c r="H55" s="246">
        <f>SUM(COUNTA(H56:H67))</f>
        <v>8</v>
      </c>
      <c r="I55" s="246">
        <f>SUM(COUNTA(I56:I67))</f>
        <v>4</v>
      </c>
      <c r="J55" s="246">
        <f>SUM(COUNTA(J56:J67))</f>
        <v>0</v>
      </c>
      <c r="K55" s="221"/>
      <c r="L55" s="221"/>
      <c r="M55" s="221"/>
      <c r="N55" s="263"/>
      <c r="O55" s="220"/>
      <c r="P55" s="220"/>
      <c r="Q55" s="220"/>
      <c r="R55" s="251"/>
    </row>
    <row r="56" spans="1:18" s="248" customFormat="1" ht="96">
      <c r="A56" s="222">
        <v>1</v>
      </c>
      <c r="B56" s="223" t="s">
        <v>4801</v>
      </c>
      <c r="C56" s="251" t="s">
        <v>100</v>
      </c>
      <c r="D56" s="222"/>
      <c r="E56" s="222">
        <v>0.05</v>
      </c>
      <c r="F56" s="222"/>
      <c r="G56" s="222"/>
      <c r="H56" s="222"/>
      <c r="I56" s="222" t="s">
        <v>63</v>
      </c>
      <c r="J56" s="224"/>
      <c r="K56" s="204">
        <v>8</v>
      </c>
      <c r="L56" s="225">
        <v>5</v>
      </c>
      <c r="M56" s="226"/>
      <c r="N56" s="252" t="s">
        <v>3054</v>
      </c>
      <c r="O56" s="222">
        <v>2024</v>
      </c>
      <c r="P56" s="222" t="s">
        <v>101</v>
      </c>
      <c r="Q56" s="205">
        <v>7407</v>
      </c>
      <c r="R56" s="251" t="s">
        <v>322</v>
      </c>
    </row>
    <row r="57" spans="1:18" s="248" customFormat="1" ht="60">
      <c r="A57" s="222">
        <f>1+A56</f>
        <v>2</v>
      </c>
      <c r="B57" s="223" t="s">
        <v>3084</v>
      </c>
      <c r="C57" s="251" t="s">
        <v>3085</v>
      </c>
      <c r="D57" s="222"/>
      <c r="E57" s="222">
        <v>0.1825</v>
      </c>
      <c r="F57" s="222"/>
      <c r="G57" s="222"/>
      <c r="H57" s="222" t="s">
        <v>63</v>
      </c>
      <c r="I57" s="277"/>
      <c r="J57" s="224"/>
      <c r="K57" s="284">
        <v>25</v>
      </c>
      <c r="L57" s="284">
        <v>20</v>
      </c>
      <c r="M57" s="226"/>
      <c r="N57" s="252" t="s">
        <v>3056</v>
      </c>
      <c r="O57" s="210"/>
      <c r="P57" s="222" t="s">
        <v>396</v>
      </c>
      <c r="Q57" s="205">
        <v>8000</v>
      </c>
      <c r="R57" s="251" t="s">
        <v>4191</v>
      </c>
    </row>
    <row r="58" spans="1:18" s="248" customFormat="1" ht="60">
      <c r="A58" s="222">
        <v>3</v>
      </c>
      <c r="B58" s="223" t="s">
        <v>103</v>
      </c>
      <c r="C58" s="251" t="s">
        <v>3085</v>
      </c>
      <c r="D58" s="222"/>
      <c r="E58" s="222">
        <v>0.14599999999999999</v>
      </c>
      <c r="F58" s="222"/>
      <c r="G58" s="222"/>
      <c r="H58" s="277"/>
      <c r="I58" s="277" t="s">
        <v>63</v>
      </c>
      <c r="J58" s="277"/>
      <c r="K58" s="284">
        <v>25</v>
      </c>
      <c r="L58" s="284">
        <v>25</v>
      </c>
      <c r="M58" s="226">
        <v>116</v>
      </c>
      <c r="N58" s="252" t="s">
        <v>2206</v>
      </c>
      <c r="O58" s="210">
        <v>2024</v>
      </c>
      <c r="P58" s="222" t="s">
        <v>396</v>
      </c>
      <c r="Q58" s="205">
        <v>5500</v>
      </c>
      <c r="R58" s="251" t="s">
        <v>322</v>
      </c>
    </row>
    <row r="59" spans="1:18" s="248" customFormat="1" ht="84">
      <c r="A59" s="222">
        <f t="shared" ref="A59:A62" si="10">1+A58</f>
        <v>4</v>
      </c>
      <c r="B59" s="223" t="s">
        <v>104</v>
      </c>
      <c r="C59" s="251" t="s">
        <v>97</v>
      </c>
      <c r="D59" s="222"/>
      <c r="E59" s="222">
        <v>0.13439999999999999</v>
      </c>
      <c r="F59" s="222">
        <v>5</v>
      </c>
      <c r="G59" s="222">
        <v>150</v>
      </c>
      <c r="H59" s="277" t="s">
        <v>63</v>
      </c>
      <c r="I59" s="277"/>
      <c r="J59" s="277"/>
      <c r="K59" s="284">
        <v>25</v>
      </c>
      <c r="L59" s="284">
        <v>12</v>
      </c>
      <c r="M59" s="226">
        <v>14</v>
      </c>
      <c r="N59" s="252" t="s">
        <v>2209</v>
      </c>
      <c r="O59" s="210"/>
      <c r="P59" s="222" t="s">
        <v>98</v>
      </c>
      <c r="Q59" s="205">
        <v>9500</v>
      </c>
      <c r="R59" s="251" t="s">
        <v>4200</v>
      </c>
    </row>
    <row r="60" spans="1:18" s="248" customFormat="1" ht="60">
      <c r="A60" s="222">
        <f t="shared" si="10"/>
        <v>5</v>
      </c>
      <c r="B60" s="223" t="s">
        <v>270</v>
      </c>
      <c r="C60" s="251" t="s">
        <v>95</v>
      </c>
      <c r="D60" s="222"/>
      <c r="E60" s="222">
        <v>0.18</v>
      </c>
      <c r="F60" s="222"/>
      <c r="G60" s="222"/>
      <c r="H60" s="277" t="s">
        <v>63</v>
      </c>
      <c r="I60" s="277"/>
      <c r="J60" s="277"/>
      <c r="K60" s="284">
        <v>15</v>
      </c>
      <c r="L60" s="284">
        <v>8</v>
      </c>
      <c r="M60" s="226">
        <v>5</v>
      </c>
      <c r="N60" s="252" t="s">
        <v>2215</v>
      </c>
      <c r="O60" s="210"/>
      <c r="P60" s="222" t="s">
        <v>96</v>
      </c>
      <c r="Q60" s="205">
        <v>8000</v>
      </c>
      <c r="R60" s="251" t="s">
        <v>4200</v>
      </c>
    </row>
    <row r="61" spans="1:18" s="248" customFormat="1" ht="36">
      <c r="A61" s="222">
        <f t="shared" si="10"/>
        <v>6</v>
      </c>
      <c r="B61" s="223" t="s">
        <v>3086</v>
      </c>
      <c r="C61" s="251" t="s">
        <v>401</v>
      </c>
      <c r="D61" s="222"/>
      <c r="E61" s="222">
        <v>0.20100000000000001</v>
      </c>
      <c r="F61" s="222">
        <v>6.65</v>
      </c>
      <c r="G61" s="222">
        <v>156.63</v>
      </c>
      <c r="H61" s="277" t="s">
        <v>63</v>
      </c>
      <c r="I61" s="277"/>
      <c r="J61" s="277"/>
      <c r="K61" s="284">
        <v>30</v>
      </c>
      <c r="L61" s="284">
        <v>20.61</v>
      </c>
      <c r="M61" s="226">
        <v>4</v>
      </c>
      <c r="N61" s="252" t="s">
        <v>3070</v>
      </c>
      <c r="O61" s="210">
        <v>2024</v>
      </c>
      <c r="P61" s="222" t="s">
        <v>3095</v>
      </c>
      <c r="Q61" s="205">
        <v>4000</v>
      </c>
      <c r="R61" s="251" t="s">
        <v>4191</v>
      </c>
    </row>
    <row r="62" spans="1:18" s="248" customFormat="1" ht="240">
      <c r="A62" s="222">
        <f t="shared" si="10"/>
        <v>7</v>
      </c>
      <c r="B62" s="223" t="s">
        <v>3087</v>
      </c>
      <c r="C62" s="251" t="s">
        <v>3088</v>
      </c>
      <c r="D62" s="222"/>
      <c r="E62" s="222">
        <v>0.1</v>
      </c>
      <c r="F62" s="222"/>
      <c r="G62" s="222"/>
      <c r="H62" s="277" t="s">
        <v>63</v>
      </c>
      <c r="I62" s="277"/>
      <c r="J62" s="277"/>
      <c r="K62" s="284">
        <v>16</v>
      </c>
      <c r="L62" s="284">
        <v>16</v>
      </c>
      <c r="M62" s="226"/>
      <c r="N62" s="252" t="s">
        <v>2299</v>
      </c>
      <c r="O62" s="210">
        <v>2024</v>
      </c>
      <c r="P62" s="222" t="s">
        <v>96</v>
      </c>
      <c r="Q62" s="205">
        <v>28600</v>
      </c>
      <c r="R62" s="229" t="s">
        <v>4191</v>
      </c>
    </row>
    <row r="63" spans="1:18" s="248" customFormat="1" ht="36">
      <c r="A63" s="222">
        <v>9</v>
      </c>
      <c r="B63" s="223" t="s">
        <v>3086</v>
      </c>
      <c r="C63" s="251" t="s">
        <v>3088</v>
      </c>
      <c r="D63" s="222"/>
      <c r="E63" s="222">
        <v>0.27700000000000002</v>
      </c>
      <c r="F63" s="222">
        <v>9.6</v>
      </c>
      <c r="G63" s="222">
        <v>287</v>
      </c>
      <c r="H63" s="222" t="s">
        <v>63</v>
      </c>
      <c r="I63" s="276"/>
      <c r="J63" s="224"/>
      <c r="K63" s="285">
        <v>47</v>
      </c>
      <c r="L63" s="285">
        <v>47</v>
      </c>
      <c r="M63" s="226"/>
      <c r="N63" s="252" t="s">
        <v>3091</v>
      </c>
      <c r="O63" s="210">
        <v>2025</v>
      </c>
      <c r="P63" s="222" t="s">
        <v>96</v>
      </c>
      <c r="Q63" s="205">
        <v>8000</v>
      </c>
      <c r="R63" s="230" t="s">
        <v>4191</v>
      </c>
    </row>
    <row r="64" spans="1:18" s="248" customFormat="1" ht="72">
      <c r="A64" s="222">
        <v>10</v>
      </c>
      <c r="B64" s="223" t="s">
        <v>317</v>
      </c>
      <c r="C64" s="251" t="s">
        <v>399</v>
      </c>
      <c r="D64" s="222">
        <v>0.8</v>
      </c>
      <c r="E64" s="222">
        <v>0.2019</v>
      </c>
      <c r="F64" s="222"/>
      <c r="G64" s="222"/>
      <c r="H64" s="277" t="s">
        <v>63</v>
      </c>
      <c r="I64" s="277"/>
      <c r="J64" s="277"/>
      <c r="K64" s="284">
        <v>19</v>
      </c>
      <c r="L64" s="284">
        <v>16</v>
      </c>
      <c r="M64" s="226">
        <v>7</v>
      </c>
      <c r="N64" s="252" t="s">
        <v>3093</v>
      </c>
      <c r="O64" s="210">
        <v>2025</v>
      </c>
      <c r="P64" s="222" t="s">
        <v>400</v>
      </c>
      <c r="Q64" s="205">
        <v>9000</v>
      </c>
      <c r="R64" s="251" t="s">
        <v>4200</v>
      </c>
    </row>
    <row r="65" spans="1:18" s="248" customFormat="1" ht="48">
      <c r="A65" s="222">
        <v>11</v>
      </c>
      <c r="B65" s="223" t="s">
        <v>3089</v>
      </c>
      <c r="C65" s="251" t="s">
        <v>97</v>
      </c>
      <c r="D65" s="222"/>
      <c r="E65" s="222">
        <v>7.4399999999999994E-2</v>
      </c>
      <c r="F65" s="222">
        <v>3</v>
      </c>
      <c r="G65" s="222">
        <v>100</v>
      </c>
      <c r="H65" s="222"/>
      <c r="I65" s="222" t="s">
        <v>63</v>
      </c>
      <c r="J65" s="224"/>
      <c r="K65" s="204">
        <v>17</v>
      </c>
      <c r="L65" s="225">
        <v>16.5</v>
      </c>
      <c r="M65" s="226"/>
      <c r="N65" s="263" t="s">
        <v>4802</v>
      </c>
      <c r="O65" s="222">
        <v>2025</v>
      </c>
      <c r="P65" s="222" t="s">
        <v>98</v>
      </c>
      <c r="Q65" s="205">
        <v>7000</v>
      </c>
      <c r="R65" s="251" t="s">
        <v>4348</v>
      </c>
    </row>
    <row r="66" spans="1:18" s="248" customFormat="1" ht="24">
      <c r="A66" s="222">
        <v>12</v>
      </c>
      <c r="B66" s="223" t="s">
        <v>2292</v>
      </c>
      <c r="C66" s="251" t="s">
        <v>2293</v>
      </c>
      <c r="D66" s="222"/>
      <c r="E66" s="222">
        <v>0.14399999999999999</v>
      </c>
      <c r="F66" s="222"/>
      <c r="G66" s="222"/>
      <c r="H66" s="222" t="s">
        <v>63</v>
      </c>
      <c r="I66" s="277"/>
      <c r="J66" s="224"/>
      <c r="K66" s="284">
        <v>15</v>
      </c>
      <c r="L66" s="284">
        <v>10</v>
      </c>
      <c r="M66" s="226"/>
      <c r="N66" s="252" t="s">
        <v>2294</v>
      </c>
      <c r="O66" s="210">
        <v>2025</v>
      </c>
      <c r="P66" s="222" t="s">
        <v>3096</v>
      </c>
      <c r="Q66" s="205">
        <v>8000</v>
      </c>
      <c r="R66" s="251" t="s">
        <v>4348</v>
      </c>
    </row>
    <row r="67" spans="1:18" s="248" customFormat="1" ht="60">
      <c r="A67" s="222">
        <v>13</v>
      </c>
      <c r="B67" s="223" t="s">
        <v>3090</v>
      </c>
      <c r="C67" s="251" t="s">
        <v>94</v>
      </c>
      <c r="D67" s="222"/>
      <c r="E67" s="222">
        <v>0.27</v>
      </c>
      <c r="F67" s="222"/>
      <c r="G67" s="222"/>
      <c r="H67" s="277"/>
      <c r="I67" s="277" t="s">
        <v>63</v>
      </c>
      <c r="J67" s="277"/>
      <c r="K67" s="284">
        <v>22</v>
      </c>
      <c r="L67" s="284">
        <v>31</v>
      </c>
      <c r="M67" s="226"/>
      <c r="N67" s="252" t="s">
        <v>3081</v>
      </c>
      <c r="O67" s="210">
        <v>2025</v>
      </c>
      <c r="P67" s="222" t="s">
        <v>3097</v>
      </c>
      <c r="Q67" s="205">
        <v>10000</v>
      </c>
      <c r="R67" s="251" t="s">
        <v>4420</v>
      </c>
    </row>
    <row r="68" spans="1:18" s="248" customFormat="1" ht="15">
      <c r="A68" s="218"/>
      <c r="B68" s="219" t="s">
        <v>105</v>
      </c>
      <c r="C68" s="236">
        <f>H68+I68+J68</f>
        <v>6</v>
      </c>
      <c r="D68" s="220"/>
      <c r="E68" s="220"/>
      <c r="F68" s="220"/>
      <c r="G68" s="220"/>
      <c r="H68" s="246">
        <f>SUM(COUNTA(H69:H74))</f>
        <v>0</v>
      </c>
      <c r="I68" s="246">
        <f>SUM(COUNTA(I69:I74))</f>
        <v>6</v>
      </c>
      <c r="J68" s="246">
        <f>SUM(COUNTA(J69:J74))</f>
        <v>0</v>
      </c>
      <c r="K68" s="221"/>
      <c r="L68" s="221"/>
      <c r="M68" s="247"/>
      <c r="N68" s="263"/>
      <c r="O68" s="220"/>
      <c r="P68" s="220"/>
      <c r="Q68" s="220"/>
      <c r="R68" s="251"/>
    </row>
    <row r="69" spans="1:18" s="288" customFormat="1" ht="24">
      <c r="A69" s="227">
        <v>1</v>
      </c>
      <c r="B69" s="223" t="s">
        <v>2948</v>
      </c>
      <c r="C69" s="251" t="s">
        <v>2956</v>
      </c>
      <c r="D69" s="227"/>
      <c r="E69" s="286">
        <v>0.1</v>
      </c>
      <c r="F69" s="227">
        <v>9.9</v>
      </c>
      <c r="G69" s="227">
        <v>80</v>
      </c>
      <c r="H69" s="227"/>
      <c r="I69" s="227" t="s">
        <v>63</v>
      </c>
      <c r="J69" s="227"/>
      <c r="K69" s="287">
        <v>8</v>
      </c>
      <c r="L69" s="287">
        <v>6</v>
      </c>
      <c r="M69" s="287">
        <v>0</v>
      </c>
      <c r="N69" s="256" t="s">
        <v>4803</v>
      </c>
      <c r="O69" s="228" t="s">
        <v>2958</v>
      </c>
      <c r="P69" s="228" t="s">
        <v>76</v>
      </c>
      <c r="Q69" s="205">
        <v>10000</v>
      </c>
      <c r="R69" s="251" t="s">
        <v>4420</v>
      </c>
    </row>
    <row r="70" spans="1:18" s="288" customFormat="1" ht="48">
      <c r="A70" s="227">
        <v>2</v>
      </c>
      <c r="B70" s="262" t="s">
        <v>2981</v>
      </c>
      <c r="C70" s="251" t="s">
        <v>4804</v>
      </c>
      <c r="D70" s="253"/>
      <c r="E70" s="251">
        <v>0.05</v>
      </c>
      <c r="F70" s="251"/>
      <c r="G70" s="251"/>
      <c r="H70" s="251"/>
      <c r="I70" s="253" t="s">
        <v>63</v>
      </c>
      <c r="J70" s="245"/>
      <c r="K70" s="253">
        <v>20</v>
      </c>
      <c r="L70" s="253">
        <v>15</v>
      </c>
      <c r="M70" s="253">
        <v>0</v>
      </c>
      <c r="N70" s="289" t="s">
        <v>4805</v>
      </c>
      <c r="O70" s="251"/>
      <c r="P70" s="251" t="s">
        <v>4806</v>
      </c>
      <c r="Q70" s="290">
        <v>10000</v>
      </c>
      <c r="R70" s="251" t="s">
        <v>4807</v>
      </c>
    </row>
    <row r="71" spans="1:18" s="288" customFormat="1" ht="24">
      <c r="A71" s="227">
        <v>3</v>
      </c>
      <c r="B71" s="223" t="s">
        <v>106</v>
      </c>
      <c r="C71" s="251" t="s">
        <v>4808</v>
      </c>
      <c r="D71" s="227"/>
      <c r="E71" s="227">
        <v>0.14000000000000001</v>
      </c>
      <c r="F71" s="227">
        <v>6.9</v>
      </c>
      <c r="G71" s="227">
        <v>253</v>
      </c>
      <c r="H71" s="227"/>
      <c r="I71" s="227" t="s">
        <v>63</v>
      </c>
      <c r="J71" s="227"/>
      <c r="K71" s="253">
        <v>27</v>
      </c>
      <c r="L71" s="253">
        <v>20</v>
      </c>
      <c r="M71" s="253">
        <v>2</v>
      </c>
      <c r="N71" s="252" t="s">
        <v>4809</v>
      </c>
      <c r="O71" s="228"/>
      <c r="P71" s="228" t="s">
        <v>4810</v>
      </c>
      <c r="Q71" s="201">
        <v>1000</v>
      </c>
      <c r="R71" s="251" t="s">
        <v>322</v>
      </c>
    </row>
    <row r="72" spans="1:18" s="288" customFormat="1" ht="60">
      <c r="A72" s="227">
        <v>4</v>
      </c>
      <c r="B72" s="223" t="s">
        <v>4811</v>
      </c>
      <c r="C72" s="223" t="s">
        <v>4812</v>
      </c>
      <c r="D72" s="227"/>
      <c r="E72" s="227">
        <v>7.0000000000000007E-2</v>
      </c>
      <c r="F72" s="227">
        <v>6.8</v>
      </c>
      <c r="G72" s="227">
        <v>80</v>
      </c>
      <c r="H72" s="227"/>
      <c r="I72" s="227" t="s">
        <v>63</v>
      </c>
      <c r="J72" s="227"/>
      <c r="K72" s="253">
        <v>15</v>
      </c>
      <c r="L72" s="253">
        <v>10.79</v>
      </c>
      <c r="M72" s="253">
        <v>3</v>
      </c>
      <c r="N72" s="263" t="s">
        <v>4813</v>
      </c>
      <c r="O72" s="228"/>
      <c r="P72" s="228" t="s">
        <v>76</v>
      </c>
      <c r="Q72" s="201">
        <v>8000</v>
      </c>
      <c r="R72" s="251" t="s">
        <v>4355</v>
      </c>
    </row>
    <row r="73" spans="1:18" s="288" customFormat="1" ht="36">
      <c r="A73" s="227">
        <v>5</v>
      </c>
      <c r="B73" s="223" t="s">
        <v>2980</v>
      </c>
      <c r="C73" s="223" t="s">
        <v>4814</v>
      </c>
      <c r="D73" s="227"/>
      <c r="E73" s="227">
        <v>0.1</v>
      </c>
      <c r="F73" s="227">
        <v>9.9</v>
      </c>
      <c r="G73" s="227">
        <v>140</v>
      </c>
      <c r="H73" s="227"/>
      <c r="I73" s="227" t="s">
        <v>63</v>
      </c>
      <c r="J73" s="227"/>
      <c r="K73" s="253">
        <v>15</v>
      </c>
      <c r="L73" s="253">
        <v>7.6</v>
      </c>
      <c r="M73" s="253">
        <v>0</v>
      </c>
      <c r="N73" s="263" t="s">
        <v>4815</v>
      </c>
      <c r="O73" s="228"/>
      <c r="P73" s="228" t="s">
        <v>76</v>
      </c>
      <c r="Q73" s="201">
        <v>8000</v>
      </c>
      <c r="R73" s="251" t="s">
        <v>4799</v>
      </c>
    </row>
    <row r="74" spans="1:18" s="288" customFormat="1" ht="48">
      <c r="A74" s="227">
        <v>6</v>
      </c>
      <c r="B74" s="223" t="s">
        <v>4816</v>
      </c>
      <c r="C74" s="223" t="s">
        <v>4812</v>
      </c>
      <c r="D74" s="227"/>
      <c r="E74" s="227">
        <v>0.1</v>
      </c>
      <c r="F74" s="227">
        <v>3</v>
      </c>
      <c r="G74" s="227">
        <v>140</v>
      </c>
      <c r="H74" s="227"/>
      <c r="I74" s="227" t="s">
        <v>63</v>
      </c>
      <c r="J74" s="227"/>
      <c r="K74" s="253">
        <v>12</v>
      </c>
      <c r="L74" s="253">
        <v>9.64</v>
      </c>
      <c r="M74" s="253">
        <v>0</v>
      </c>
      <c r="N74" s="263" t="s">
        <v>4817</v>
      </c>
      <c r="O74" s="228"/>
      <c r="P74" s="228" t="s">
        <v>76</v>
      </c>
      <c r="Q74" s="201">
        <v>9000</v>
      </c>
      <c r="R74" s="251" t="s">
        <v>322</v>
      </c>
    </row>
    <row r="75" spans="1:18" s="288" customFormat="1" ht="12">
      <c r="A75" s="246"/>
      <c r="B75" s="245" t="s">
        <v>108</v>
      </c>
      <c r="C75" s="236">
        <f>H75+I75+J75</f>
        <v>3</v>
      </c>
      <c r="D75" s="245"/>
      <c r="E75" s="245"/>
      <c r="F75" s="245"/>
      <c r="G75" s="245"/>
      <c r="H75" s="246">
        <f>SUM(COUNTA(H76:H78))</f>
        <v>0</v>
      </c>
      <c r="I75" s="246">
        <f>SUM(COUNTA(I76:I78))</f>
        <v>3</v>
      </c>
      <c r="J75" s="246">
        <f>SUM(COUNTA(J76:J78))</f>
        <v>0</v>
      </c>
      <c r="K75" s="247"/>
      <c r="L75" s="247"/>
      <c r="M75" s="247"/>
      <c r="N75" s="263"/>
      <c r="O75" s="246"/>
      <c r="P75" s="246"/>
      <c r="Q75" s="245"/>
      <c r="R75" s="251"/>
    </row>
    <row r="76" spans="1:18" s="288" customFormat="1" ht="60">
      <c r="A76" s="253">
        <v>1</v>
      </c>
      <c r="B76" s="269" t="s">
        <v>114</v>
      </c>
      <c r="C76" s="251" t="s">
        <v>111</v>
      </c>
      <c r="D76" s="245"/>
      <c r="E76" s="269">
        <v>0.05</v>
      </c>
      <c r="F76" s="269">
        <v>4</v>
      </c>
      <c r="G76" s="269">
        <v>246</v>
      </c>
      <c r="H76" s="246"/>
      <c r="I76" s="246" t="s">
        <v>63</v>
      </c>
      <c r="J76" s="246"/>
      <c r="K76" s="259">
        <v>40</v>
      </c>
      <c r="L76" s="259">
        <v>25</v>
      </c>
      <c r="M76" s="247"/>
      <c r="N76" s="263" t="s">
        <v>1960</v>
      </c>
      <c r="O76" s="246"/>
      <c r="P76" s="251" t="s">
        <v>113</v>
      </c>
      <c r="Q76" s="269">
        <v>8000</v>
      </c>
      <c r="R76" s="251" t="s">
        <v>4818</v>
      </c>
    </row>
    <row r="77" spans="1:18" s="288" customFormat="1" ht="60">
      <c r="A77" s="253">
        <v>2</v>
      </c>
      <c r="B77" s="269" t="s">
        <v>115</v>
      </c>
      <c r="C77" s="251" t="s">
        <v>3403</v>
      </c>
      <c r="D77" s="245"/>
      <c r="E77" s="269">
        <v>8.4000000000000005E-2</v>
      </c>
      <c r="F77" s="269">
        <v>6</v>
      </c>
      <c r="G77" s="269">
        <v>393</v>
      </c>
      <c r="H77" s="246"/>
      <c r="I77" s="246" t="s">
        <v>63</v>
      </c>
      <c r="J77" s="246"/>
      <c r="K77" s="259">
        <v>25</v>
      </c>
      <c r="L77" s="259">
        <v>20</v>
      </c>
      <c r="M77" s="247"/>
      <c r="N77" s="263" t="s">
        <v>1960</v>
      </c>
      <c r="O77" s="246"/>
      <c r="P77" s="251" t="s">
        <v>116</v>
      </c>
      <c r="Q77" s="269">
        <v>8000</v>
      </c>
      <c r="R77" s="251" t="s">
        <v>4818</v>
      </c>
    </row>
    <row r="78" spans="1:18" s="288" customFormat="1" ht="60">
      <c r="A78" s="253">
        <v>3</v>
      </c>
      <c r="B78" s="252" t="s">
        <v>109</v>
      </c>
      <c r="C78" s="251" t="s">
        <v>3406</v>
      </c>
      <c r="D78" s="245"/>
      <c r="E78" s="251">
        <v>0.22</v>
      </c>
      <c r="F78" s="251">
        <v>4</v>
      </c>
      <c r="G78" s="251">
        <v>471</v>
      </c>
      <c r="H78" s="251"/>
      <c r="I78" s="253" t="s">
        <v>63</v>
      </c>
      <c r="J78" s="245"/>
      <c r="K78" s="259">
        <v>25</v>
      </c>
      <c r="L78" s="259">
        <v>20</v>
      </c>
      <c r="M78" s="247"/>
      <c r="N78" s="252" t="s">
        <v>1960</v>
      </c>
      <c r="O78" s="253"/>
      <c r="P78" s="251" t="s">
        <v>110</v>
      </c>
      <c r="Q78" s="201"/>
      <c r="R78" s="251" t="s">
        <v>322</v>
      </c>
    </row>
    <row r="79" spans="1:18" s="288" customFormat="1" ht="12">
      <c r="A79" s="246"/>
      <c r="B79" s="245" t="s">
        <v>118</v>
      </c>
      <c r="C79" s="236">
        <f>A85</f>
        <v>6</v>
      </c>
      <c r="D79" s="245"/>
      <c r="E79" s="245"/>
      <c r="F79" s="245"/>
      <c r="G79" s="245"/>
      <c r="H79" s="246">
        <f>SUM(COUNTA(H80:H85))</f>
        <v>3</v>
      </c>
      <c r="I79" s="246">
        <f>SUM(COUNTA(I80:I85))</f>
        <v>3</v>
      </c>
      <c r="J79" s="246">
        <f>SUM(COUNTA(J80:J85))</f>
        <v>0</v>
      </c>
      <c r="K79" s="247"/>
      <c r="L79" s="247"/>
      <c r="M79" s="247"/>
      <c r="N79" s="263"/>
      <c r="O79" s="246"/>
      <c r="P79" s="246"/>
      <c r="Q79" s="245"/>
      <c r="R79" s="251"/>
    </row>
    <row r="80" spans="1:18" s="292" customFormat="1" ht="24">
      <c r="A80" s="253">
        <v>1</v>
      </c>
      <c r="B80" s="256" t="s">
        <v>319</v>
      </c>
      <c r="C80" s="251" t="s">
        <v>3511</v>
      </c>
      <c r="D80" s="291">
        <v>1</v>
      </c>
      <c r="E80" s="253">
        <v>0.05</v>
      </c>
      <c r="F80" s="253">
        <v>7</v>
      </c>
      <c r="G80" s="253">
        <v>154</v>
      </c>
      <c r="H80" s="253"/>
      <c r="I80" s="253" t="s">
        <v>63</v>
      </c>
      <c r="J80" s="253"/>
      <c r="K80" s="259">
        <v>30</v>
      </c>
      <c r="L80" s="259">
        <v>30</v>
      </c>
      <c r="M80" s="259"/>
      <c r="N80" s="252" t="s">
        <v>3512</v>
      </c>
      <c r="O80" s="253"/>
      <c r="P80" s="251" t="s">
        <v>119</v>
      </c>
      <c r="Q80" s="271">
        <v>10000</v>
      </c>
      <c r="R80" s="251" t="s">
        <v>4735</v>
      </c>
    </row>
    <row r="81" spans="1:28" s="292" customFormat="1" ht="24">
      <c r="A81" s="253">
        <v>2</v>
      </c>
      <c r="B81" s="256" t="s">
        <v>4368</v>
      </c>
      <c r="C81" s="251" t="s">
        <v>3515</v>
      </c>
      <c r="D81" s="251"/>
      <c r="E81" s="253">
        <v>0.05</v>
      </c>
      <c r="F81" s="251">
        <v>4</v>
      </c>
      <c r="G81" s="251">
        <v>250</v>
      </c>
      <c r="H81" s="251"/>
      <c r="I81" s="253" t="s">
        <v>63</v>
      </c>
      <c r="J81" s="253"/>
      <c r="K81" s="259">
        <v>20</v>
      </c>
      <c r="L81" s="259">
        <v>20</v>
      </c>
      <c r="M81" s="259"/>
      <c r="N81" s="252" t="s">
        <v>3452</v>
      </c>
      <c r="O81" s="253"/>
      <c r="P81" s="251" t="s">
        <v>121</v>
      </c>
      <c r="Q81" s="271">
        <v>10000</v>
      </c>
      <c r="R81" s="251" t="s">
        <v>4781</v>
      </c>
    </row>
    <row r="82" spans="1:28" s="292" customFormat="1" ht="24">
      <c r="A82" s="253">
        <v>3</v>
      </c>
      <c r="B82" s="256" t="s">
        <v>318</v>
      </c>
      <c r="C82" s="251" t="s">
        <v>3517</v>
      </c>
      <c r="D82" s="251"/>
      <c r="E82" s="251">
        <v>0.1</v>
      </c>
      <c r="F82" s="251">
        <v>5</v>
      </c>
      <c r="G82" s="251">
        <v>11</v>
      </c>
      <c r="H82" s="251" t="s">
        <v>63</v>
      </c>
      <c r="I82" s="253"/>
      <c r="J82" s="253"/>
      <c r="K82" s="259">
        <v>5</v>
      </c>
      <c r="L82" s="259">
        <v>5</v>
      </c>
      <c r="M82" s="259"/>
      <c r="N82" s="252" t="s">
        <v>4819</v>
      </c>
      <c r="O82" s="253"/>
      <c r="P82" s="251" t="s">
        <v>120</v>
      </c>
      <c r="Q82" s="271">
        <v>5000</v>
      </c>
      <c r="R82" s="251" t="s">
        <v>4781</v>
      </c>
    </row>
    <row r="83" spans="1:28" s="292" customFormat="1" ht="24">
      <c r="A83" s="253">
        <v>4</v>
      </c>
      <c r="B83" s="256" t="s">
        <v>4820</v>
      </c>
      <c r="C83" s="251" t="s">
        <v>3517</v>
      </c>
      <c r="D83" s="251"/>
      <c r="E83" s="251">
        <v>0.08</v>
      </c>
      <c r="F83" s="251">
        <v>3.5</v>
      </c>
      <c r="G83" s="251">
        <v>120</v>
      </c>
      <c r="H83" s="251" t="s">
        <v>63</v>
      </c>
      <c r="I83" s="253"/>
      <c r="J83" s="253"/>
      <c r="K83" s="259">
        <v>10</v>
      </c>
      <c r="L83" s="259">
        <v>10</v>
      </c>
      <c r="M83" s="259"/>
      <c r="N83" s="252" t="s">
        <v>3520</v>
      </c>
      <c r="O83" s="253"/>
      <c r="P83" s="251" t="s">
        <v>120</v>
      </c>
      <c r="Q83" s="271">
        <v>5000</v>
      </c>
      <c r="R83" s="251" t="s">
        <v>4781</v>
      </c>
    </row>
    <row r="84" spans="1:28" s="292" customFormat="1" ht="24">
      <c r="A84" s="253">
        <v>5</v>
      </c>
      <c r="B84" s="256" t="s">
        <v>3521</v>
      </c>
      <c r="C84" s="251" t="s">
        <v>3517</v>
      </c>
      <c r="D84" s="251"/>
      <c r="E84" s="253">
        <v>7.0000000000000007E-2</v>
      </c>
      <c r="F84" s="253">
        <v>4.5</v>
      </c>
      <c r="G84" s="253">
        <v>120</v>
      </c>
      <c r="H84" s="253" t="s">
        <v>63</v>
      </c>
      <c r="I84" s="253"/>
      <c r="J84" s="253"/>
      <c r="K84" s="259">
        <v>10</v>
      </c>
      <c r="L84" s="259">
        <v>10</v>
      </c>
      <c r="M84" s="259"/>
      <c r="N84" s="252" t="s">
        <v>3520</v>
      </c>
      <c r="O84" s="253"/>
      <c r="P84" s="251" t="s">
        <v>120</v>
      </c>
      <c r="Q84" s="271">
        <v>5000</v>
      </c>
      <c r="R84" s="251" t="s">
        <v>4191</v>
      </c>
    </row>
    <row r="85" spans="1:28" s="292" customFormat="1" ht="24">
      <c r="A85" s="253">
        <v>6</v>
      </c>
      <c r="B85" s="256" t="s">
        <v>371</v>
      </c>
      <c r="C85" s="251" t="s">
        <v>3517</v>
      </c>
      <c r="D85" s="251">
        <v>2.1999999999999999E-2</v>
      </c>
      <c r="E85" s="253">
        <v>7.0000000000000007E-2</v>
      </c>
      <c r="F85" s="251">
        <v>3.8</v>
      </c>
      <c r="G85" s="251">
        <v>150</v>
      </c>
      <c r="H85" s="251"/>
      <c r="I85" s="253" t="s">
        <v>63</v>
      </c>
      <c r="J85" s="253"/>
      <c r="K85" s="259">
        <v>6</v>
      </c>
      <c r="L85" s="259">
        <v>6</v>
      </c>
      <c r="M85" s="259"/>
      <c r="N85" s="252" t="s">
        <v>3520</v>
      </c>
      <c r="O85" s="253"/>
      <c r="P85" s="251" t="s">
        <v>120</v>
      </c>
      <c r="Q85" s="271">
        <v>5000</v>
      </c>
      <c r="R85" s="251" t="s">
        <v>4735</v>
      </c>
    </row>
    <row r="86" spans="1:28" s="288" customFormat="1" ht="12">
      <c r="A86" s="246"/>
      <c r="B86" s="245" t="s">
        <v>77</v>
      </c>
      <c r="C86" s="236">
        <f>H86+I86+J86</f>
        <v>6</v>
      </c>
      <c r="D86" s="245"/>
      <c r="E86" s="245"/>
      <c r="F86" s="245"/>
      <c r="G86" s="245"/>
      <c r="H86" s="246">
        <f>SUM(COUNTA(H87:H92))</f>
        <v>1</v>
      </c>
      <c r="I86" s="246">
        <f>SUM(COUNTA(I87:I92))</f>
        <v>5</v>
      </c>
      <c r="J86" s="246">
        <f>SUM(COUNTA(J87:J92))</f>
        <v>0</v>
      </c>
      <c r="K86" s="247"/>
      <c r="L86" s="247"/>
      <c r="M86" s="247"/>
      <c r="N86" s="263"/>
      <c r="O86" s="246"/>
      <c r="P86" s="246"/>
      <c r="Q86" s="245"/>
      <c r="R86" s="251"/>
    </row>
    <row r="87" spans="1:28" s="288" customFormat="1" ht="60">
      <c r="A87" s="253">
        <v>1</v>
      </c>
      <c r="B87" s="256" t="s">
        <v>123</v>
      </c>
      <c r="C87" s="251" t="s">
        <v>3431</v>
      </c>
      <c r="D87" s="253">
        <v>1.2</v>
      </c>
      <c r="E87" s="251">
        <v>0.11</v>
      </c>
      <c r="F87" s="251">
        <v>8.5</v>
      </c>
      <c r="G87" s="251">
        <v>61</v>
      </c>
      <c r="H87" s="251"/>
      <c r="I87" s="253" t="s">
        <v>63</v>
      </c>
      <c r="J87" s="245"/>
      <c r="K87" s="259">
        <v>40</v>
      </c>
      <c r="L87" s="259">
        <v>17</v>
      </c>
      <c r="M87" s="259">
        <v>30</v>
      </c>
      <c r="N87" s="252" t="s">
        <v>364</v>
      </c>
      <c r="O87" s="246"/>
      <c r="P87" s="251" t="s">
        <v>3432</v>
      </c>
      <c r="Q87" s="201">
        <v>3000</v>
      </c>
      <c r="R87" s="293" t="s">
        <v>4781</v>
      </c>
    </row>
    <row r="88" spans="1:28" s="255" customFormat="1" ht="72">
      <c r="A88" s="253">
        <v>2</v>
      </c>
      <c r="B88" s="256" t="s">
        <v>4821</v>
      </c>
      <c r="C88" s="251" t="s">
        <v>3434</v>
      </c>
      <c r="D88" s="253">
        <v>1.7</v>
      </c>
      <c r="E88" s="253">
        <v>0.1</v>
      </c>
      <c r="F88" s="253">
        <v>4</v>
      </c>
      <c r="G88" s="253">
        <v>431</v>
      </c>
      <c r="H88" s="253"/>
      <c r="I88" s="253" t="s">
        <v>63</v>
      </c>
      <c r="J88" s="253"/>
      <c r="K88" s="259">
        <v>50</v>
      </c>
      <c r="L88" s="259">
        <v>6</v>
      </c>
      <c r="M88" s="259">
        <v>20</v>
      </c>
      <c r="N88" s="252" t="s">
        <v>3426</v>
      </c>
      <c r="O88" s="253"/>
      <c r="P88" s="251" t="s">
        <v>3435</v>
      </c>
      <c r="Q88" s="201">
        <v>6000</v>
      </c>
      <c r="R88" s="251"/>
    </row>
    <row r="89" spans="1:28" s="255" customFormat="1" ht="48">
      <c r="A89" s="253">
        <v>3</v>
      </c>
      <c r="B89" s="256" t="s">
        <v>122</v>
      </c>
      <c r="C89" s="251" t="s">
        <v>366</v>
      </c>
      <c r="D89" s="253">
        <v>2</v>
      </c>
      <c r="E89" s="253">
        <v>0.106</v>
      </c>
      <c r="F89" s="253">
        <v>3</v>
      </c>
      <c r="G89" s="253">
        <v>379</v>
      </c>
      <c r="H89" s="253"/>
      <c r="I89" s="253" t="s">
        <v>63</v>
      </c>
      <c r="J89" s="253"/>
      <c r="K89" s="259">
        <v>38</v>
      </c>
      <c r="L89" s="259">
        <v>38</v>
      </c>
      <c r="M89" s="259">
        <v>20</v>
      </c>
      <c r="N89" s="252" t="s">
        <v>3437</v>
      </c>
      <c r="O89" s="253"/>
      <c r="P89" s="251" t="s">
        <v>3438</v>
      </c>
      <c r="Q89" s="201">
        <v>5000</v>
      </c>
      <c r="R89" s="251" t="s">
        <v>4735</v>
      </c>
    </row>
    <row r="90" spans="1:28" s="255" customFormat="1" ht="48">
      <c r="A90" s="253">
        <v>4</v>
      </c>
      <c r="B90" s="256" t="s">
        <v>4822</v>
      </c>
      <c r="C90" s="251" t="s">
        <v>366</v>
      </c>
      <c r="D90" s="253">
        <v>1.6</v>
      </c>
      <c r="E90" s="253">
        <v>0.15</v>
      </c>
      <c r="F90" s="253">
        <v>3.5</v>
      </c>
      <c r="G90" s="253">
        <v>300</v>
      </c>
      <c r="H90" s="253" t="s">
        <v>63</v>
      </c>
      <c r="I90" s="253"/>
      <c r="J90" s="253"/>
      <c r="K90" s="259">
        <v>30</v>
      </c>
      <c r="L90" s="259">
        <v>20</v>
      </c>
      <c r="M90" s="259">
        <v>300</v>
      </c>
      <c r="N90" s="252" t="s">
        <v>367</v>
      </c>
      <c r="O90" s="253"/>
      <c r="P90" s="251" t="s">
        <v>3438</v>
      </c>
      <c r="Q90" s="201">
        <v>2000</v>
      </c>
      <c r="R90" s="251" t="s">
        <v>4355</v>
      </c>
    </row>
    <row r="91" spans="1:28" s="255" customFormat="1" ht="63.75">
      <c r="A91" s="253">
        <v>5</v>
      </c>
      <c r="B91" s="294" t="s">
        <v>4823</v>
      </c>
      <c r="C91" s="295" t="s">
        <v>4824</v>
      </c>
      <c r="D91" s="296">
        <v>0.5</v>
      </c>
      <c r="E91" s="295">
        <v>0.25</v>
      </c>
      <c r="F91" s="295">
        <v>5.5</v>
      </c>
      <c r="G91" s="295">
        <v>400</v>
      </c>
      <c r="H91" s="295"/>
      <c r="I91" s="297" t="s">
        <v>63</v>
      </c>
      <c r="J91" s="298"/>
      <c r="K91" s="296">
        <v>50</v>
      </c>
      <c r="L91" s="296">
        <v>15</v>
      </c>
      <c r="M91" s="299">
        <v>70</v>
      </c>
      <c r="N91" s="230" t="s">
        <v>4825</v>
      </c>
      <c r="O91" s="300"/>
      <c r="P91" s="295" t="s">
        <v>4826</v>
      </c>
      <c r="Q91" s="211">
        <v>8000</v>
      </c>
      <c r="R91" s="251" t="s">
        <v>4420</v>
      </c>
    </row>
    <row r="92" spans="1:28" s="255" customFormat="1" ht="60">
      <c r="A92" s="253">
        <v>6</v>
      </c>
      <c r="B92" s="262" t="s">
        <v>4827</v>
      </c>
      <c r="C92" s="251" t="s">
        <v>4828</v>
      </c>
      <c r="D92" s="269">
        <v>1.2</v>
      </c>
      <c r="E92" s="251">
        <v>0.2</v>
      </c>
      <c r="F92" s="251">
        <v>3</v>
      </c>
      <c r="G92" s="251">
        <v>400</v>
      </c>
      <c r="H92" s="251"/>
      <c r="I92" s="253" t="s">
        <v>63</v>
      </c>
      <c r="J92" s="245"/>
      <c r="K92" s="269">
        <v>50</v>
      </c>
      <c r="L92" s="269">
        <v>45</v>
      </c>
      <c r="M92" s="253">
        <v>45</v>
      </c>
      <c r="N92" s="229" t="s">
        <v>4829</v>
      </c>
      <c r="O92" s="252"/>
      <c r="P92" s="251" t="s">
        <v>4830</v>
      </c>
      <c r="Q92" s="201">
        <v>13500</v>
      </c>
      <c r="R92" s="251" t="s">
        <v>322</v>
      </c>
    </row>
    <row r="93" spans="1:28" s="255" customFormat="1" ht="12">
      <c r="A93" s="301"/>
      <c r="B93" s="289"/>
      <c r="C93" s="302"/>
      <c r="D93" s="302"/>
      <c r="E93" s="302"/>
      <c r="F93" s="302"/>
      <c r="G93" s="302"/>
      <c r="H93" s="301"/>
      <c r="I93" s="301"/>
      <c r="J93" s="254"/>
      <c r="K93" s="303"/>
      <c r="L93" s="303"/>
      <c r="M93" s="304"/>
      <c r="N93" s="302"/>
      <c r="O93" s="305"/>
      <c r="P93" s="302"/>
      <c r="Q93" s="132"/>
      <c r="R93" s="302"/>
      <c r="S93" s="254"/>
      <c r="T93" s="254"/>
      <c r="U93" s="254"/>
      <c r="V93" s="254"/>
      <c r="W93" s="254"/>
      <c r="X93" s="254"/>
      <c r="Y93" s="254"/>
      <c r="Z93" s="254"/>
      <c r="AA93" s="254"/>
      <c r="AB93" s="254"/>
    </row>
    <row r="94" spans="1:28" s="231" customFormat="1">
      <c r="A94" s="306" t="s">
        <v>60</v>
      </c>
      <c r="K94" s="307"/>
      <c r="L94" s="308"/>
      <c r="M94" s="308"/>
    </row>
    <row r="95" spans="1:28" s="231" customFormat="1" ht="82.5" customHeight="1">
      <c r="A95" s="309"/>
      <c r="B95" s="840" t="s">
        <v>4832</v>
      </c>
      <c r="C95" s="840"/>
      <c r="D95" s="840"/>
      <c r="E95" s="840"/>
      <c r="F95" s="840"/>
      <c r="G95" s="840"/>
      <c r="H95" s="840"/>
      <c r="I95" s="840"/>
      <c r="J95" s="840"/>
      <c r="K95" s="840"/>
      <c r="L95" s="840"/>
      <c r="M95" s="840"/>
      <c r="N95" s="840"/>
      <c r="O95" s="840"/>
      <c r="P95" s="840"/>
      <c r="Q95" s="840"/>
      <c r="R95" s="840"/>
    </row>
    <row r="96" spans="1:28">
      <c r="A96" s="310"/>
      <c r="B96" s="311"/>
      <c r="C96" s="311"/>
      <c r="D96" s="311"/>
      <c r="E96" s="311"/>
      <c r="F96" s="311"/>
      <c r="G96" s="311"/>
      <c r="H96" s="311"/>
      <c r="I96" s="311"/>
      <c r="J96" s="311"/>
      <c r="K96" s="312"/>
      <c r="L96" s="312"/>
      <c r="M96" s="312"/>
      <c r="N96" s="313"/>
      <c r="O96" s="311"/>
      <c r="P96" s="311"/>
      <c r="Q96" s="311"/>
      <c r="R96" s="311"/>
    </row>
    <row r="97" spans="1:18">
      <c r="A97" s="310"/>
      <c r="B97" s="311"/>
      <c r="C97" s="311"/>
      <c r="D97" s="311"/>
      <c r="E97" s="311"/>
      <c r="F97" s="311"/>
      <c r="G97" s="311"/>
      <c r="H97" s="311"/>
      <c r="I97" s="311"/>
      <c r="J97" s="311"/>
      <c r="K97" s="312"/>
      <c r="L97" s="312"/>
      <c r="M97" s="312"/>
      <c r="N97" s="313"/>
      <c r="O97" s="311"/>
      <c r="P97" s="311"/>
      <c r="Q97" s="311"/>
      <c r="R97" s="311"/>
    </row>
    <row r="98" spans="1:18">
      <c r="A98" s="310"/>
      <c r="B98" s="311"/>
      <c r="C98" s="311"/>
      <c r="D98" s="311"/>
      <c r="E98" s="311"/>
      <c r="F98" s="311"/>
      <c r="G98" s="311"/>
      <c r="H98" s="311"/>
      <c r="I98" s="311"/>
      <c r="J98" s="311">
        <f>101-18</f>
        <v>83</v>
      </c>
      <c r="K98" s="312"/>
      <c r="L98" s="312"/>
      <c r="M98" s="312"/>
      <c r="N98" s="313"/>
      <c r="O98" s="311"/>
      <c r="P98" s="311"/>
      <c r="Q98" s="311"/>
      <c r="R98" s="311"/>
    </row>
    <row r="99" spans="1:18">
      <c r="A99" s="310"/>
      <c r="B99" s="311"/>
      <c r="C99" s="311"/>
      <c r="D99" s="311"/>
      <c r="E99" s="311"/>
      <c r="F99" s="311"/>
      <c r="G99" s="311"/>
      <c r="H99" s="311"/>
      <c r="I99" s="311"/>
      <c r="J99" s="311"/>
      <c r="K99" s="312"/>
      <c r="L99" s="312"/>
      <c r="M99" s="312"/>
      <c r="N99" s="313"/>
      <c r="O99" s="311"/>
      <c r="P99" s="311"/>
      <c r="Q99" s="311"/>
      <c r="R99" s="311"/>
    </row>
    <row r="100" spans="1:18">
      <c r="A100" s="310"/>
      <c r="B100" s="311"/>
      <c r="C100" s="311"/>
      <c r="D100" s="311"/>
      <c r="E100" s="311"/>
      <c r="F100" s="311"/>
      <c r="G100" s="311"/>
      <c r="H100" s="311"/>
      <c r="I100" s="311"/>
      <c r="J100" s="311">
        <f>101-59</f>
        <v>42</v>
      </c>
      <c r="K100" s="312"/>
      <c r="L100" s="312"/>
      <c r="M100" s="312"/>
      <c r="N100" s="313"/>
      <c r="O100" s="311"/>
      <c r="P100" s="311"/>
      <c r="Q100" s="311"/>
      <c r="R100" s="311"/>
    </row>
    <row r="101" spans="1:18">
      <c r="A101" s="310"/>
      <c r="B101" s="311"/>
      <c r="C101" s="311"/>
      <c r="D101" s="311"/>
      <c r="E101" s="311"/>
      <c r="F101" s="311"/>
      <c r="G101" s="311"/>
      <c r="H101" s="311"/>
      <c r="I101" s="311"/>
      <c r="J101" s="311"/>
      <c r="K101" s="312"/>
      <c r="L101" s="312"/>
      <c r="M101" s="312"/>
      <c r="N101" s="313"/>
      <c r="O101" s="311"/>
      <c r="P101" s="311"/>
      <c r="Q101" s="311"/>
      <c r="R101" s="311"/>
    </row>
    <row r="102" spans="1:18">
      <c r="A102" s="310"/>
      <c r="B102" s="311"/>
      <c r="C102" s="311"/>
      <c r="D102" s="311"/>
      <c r="E102" s="311"/>
      <c r="F102" s="311"/>
      <c r="G102" s="311"/>
      <c r="H102" s="311"/>
      <c r="I102" s="311"/>
      <c r="J102" s="311"/>
      <c r="K102" s="312"/>
      <c r="L102" s="312"/>
      <c r="M102" s="312"/>
      <c r="N102" s="313"/>
      <c r="O102" s="311"/>
      <c r="P102" s="311"/>
      <c r="Q102" s="311"/>
      <c r="R102" s="311"/>
    </row>
    <row r="103" spans="1:18">
      <c r="A103" s="310"/>
      <c r="B103" s="311"/>
      <c r="C103" s="311"/>
      <c r="D103" s="311"/>
      <c r="E103" s="311"/>
      <c r="F103" s="311"/>
      <c r="G103" s="311"/>
      <c r="H103" s="311"/>
      <c r="I103" s="311"/>
      <c r="J103" s="311"/>
      <c r="K103" s="312"/>
      <c r="L103" s="312"/>
      <c r="M103" s="312"/>
      <c r="N103" s="313"/>
      <c r="O103" s="311"/>
      <c r="P103" s="311"/>
      <c r="Q103" s="311"/>
      <c r="R103" s="311"/>
    </row>
    <row r="104" spans="1:18">
      <c r="A104" s="310"/>
      <c r="B104" s="311"/>
      <c r="C104" s="311"/>
      <c r="D104" s="311"/>
      <c r="E104" s="311"/>
      <c r="F104" s="311"/>
      <c r="G104" s="311"/>
      <c r="H104" s="311"/>
      <c r="I104" s="311"/>
      <c r="J104" s="311"/>
      <c r="K104" s="312"/>
      <c r="L104" s="312"/>
      <c r="M104" s="312"/>
      <c r="N104" s="313"/>
      <c r="O104" s="311"/>
      <c r="P104" s="311"/>
      <c r="Q104" s="311"/>
      <c r="R104" s="311"/>
    </row>
  </sheetData>
  <mergeCells count="27">
    <mergeCell ref="A10:B10"/>
    <mergeCell ref="A15:B15"/>
    <mergeCell ref="A26:B26"/>
    <mergeCell ref="B95:R95"/>
    <mergeCell ref="E6:E7"/>
    <mergeCell ref="F6:G6"/>
    <mergeCell ref="H6:H7"/>
    <mergeCell ref="I6:I7"/>
    <mergeCell ref="J6:J7"/>
    <mergeCell ref="K6:K7"/>
    <mergeCell ref="M5:M7"/>
    <mergeCell ref="N5:N7"/>
    <mergeCell ref="O5:O7"/>
    <mergeCell ref="P5:P7"/>
    <mergeCell ref="Q5:Q7"/>
    <mergeCell ref="R5:R7"/>
    <mergeCell ref="A1:R1"/>
    <mergeCell ref="A2:R2"/>
    <mergeCell ref="A3:Q3"/>
    <mergeCell ref="A5:A7"/>
    <mergeCell ref="B5:B7"/>
    <mergeCell ref="C5:C7"/>
    <mergeCell ref="D5:D7"/>
    <mergeCell ref="E5:G5"/>
    <mergeCell ref="H5:J5"/>
    <mergeCell ref="K5:L5"/>
    <mergeCell ref="L6:L7"/>
  </mergeCells>
  <pageMargins left="0.3" right="0.3" top="0.75" bottom="0.25" header="0.3" footer="0"/>
  <pageSetup paperSize="9" scale="87" fitToHeight="0" orientation="landscape" verticalDpi="0" r:id="rId1"/>
  <headerFooter differentFirst="1">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K164"/>
  <sheetViews>
    <sheetView zoomScale="70" zoomScaleNormal="70" zoomScaleSheetLayoutView="96" workbookViewId="0">
      <pane ySplit="4" topLeftCell="A5" activePane="bottomLeft" state="frozen"/>
      <selection pane="bottomLeft" activeCell="L9" sqref="L9"/>
    </sheetView>
  </sheetViews>
  <sheetFormatPr defaultColWidth="9.33203125" defaultRowHeight="15.75"/>
  <cols>
    <col min="1" max="1" width="8.1640625" style="319" customWidth="1"/>
    <col min="2" max="2" width="28.5" style="378" customWidth="1"/>
    <col min="3" max="3" width="24" style="446" customWidth="1"/>
    <col min="4" max="4" width="16.6640625" style="319" customWidth="1"/>
    <col min="5" max="5" width="22" style="319" customWidth="1"/>
    <col min="6" max="6" width="41.1640625" style="319" customWidth="1"/>
    <col min="7" max="7" width="20.1640625" style="319" customWidth="1"/>
    <col min="8" max="8" width="15.1640625" style="319" customWidth="1"/>
    <col min="9" max="9" width="26.83203125" style="319" customWidth="1"/>
    <col min="10" max="10" width="22.33203125" style="319" customWidth="1"/>
    <col min="11" max="11" width="21.83203125" style="319" customWidth="1"/>
    <col min="12" max="16384" width="9.33203125" style="319"/>
  </cols>
  <sheetData>
    <row r="1" spans="1:11" ht="35.25" customHeight="1">
      <c r="A1" s="842" t="s">
        <v>4835</v>
      </c>
      <c r="B1" s="842"/>
      <c r="C1" s="842"/>
      <c r="D1" s="842"/>
      <c r="E1" s="842"/>
      <c r="F1" s="842"/>
      <c r="G1" s="842"/>
      <c r="H1" s="842"/>
      <c r="I1" s="842"/>
      <c r="J1" s="842"/>
      <c r="K1" s="842"/>
    </row>
    <row r="2" spans="1:11" ht="15.75" customHeight="1">
      <c r="A2" s="843" t="s">
        <v>4834</v>
      </c>
      <c r="B2" s="843"/>
      <c r="C2" s="843"/>
      <c r="D2" s="843"/>
      <c r="E2" s="843"/>
      <c r="F2" s="843"/>
      <c r="G2" s="843"/>
      <c r="H2" s="843"/>
      <c r="I2" s="843"/>
      <c r="J2" s="843"/>
      <c r="K2" s="843"/>
    </row>
    <row r="3" spans="1:11" ht="12" customHeight="1">
      <c r="A3" s="655"/>
      <c r="B3" s="656"/>
      <c r="C3" s="655"/>
      <c r="D3" s="655"/>
      <c r="E3" s="655"/>
      <c r="F3" s="655"/>
      <c r="G3" s="655"/>
      <c r="H3" s="655"/>
      <c r="I3" s="655"/>
      <c r="J3" s="655"/>
      <c r="K3" s="655"/>
    </row>
    <row r="4" spans="1:11" ht="99.75" customHeight="1">
      <c r="A4" s="436" t="s">
        <v>0</v>
      </c>
      <c r="B4" s="436" t="s">
        <v>19</v>
      </c>
      <c r="C4" s="436" t="s">
        <v>13</v>
      </c>
      <c r="D4" s="11" t="s">
        <v>20</v>
      </c>
      <c r="E4" s="11" t="s">
        <v>21</v>
      </c>
      <c r="F4" s="436" t="s">
        <v>22</v>
      </c>
      <c r="G4" s="436" t="s">
        <v>247</v>
      </c>
      <c r="H4" s="436" t="s">
        <v>23</v>
      </c>
      <c r="I4" s="436" t="s">
        <v>248</v>
      </c>
      <c r="J4" s="436" t="s">
        <v>24</v>
      </c>
      <c r="K4" s="436" t="s">
        <v>34</v>
      </c>
    </row>
    <row r="5" spans="1:11">
      <c r="A5" s="657" t="s">
        <v>6</v>
      </c>
      <c r="B5" s="657" t="s">
        <v>7</v>
      </c>
      <c r="C5" s="657" t="s">
        <v>8</v>
      </c>
      <c r="D5" s="657" t="s">
        <v>9</v>
      </c>
      <c r="E5" s="657" t="s">
        <v>10</v>
      </c>
      <c r="F5" s="657" t="s">
        <v>11</v>
      </c>
      <c r="G5" s="657" t="s">
        <v>12</v>
      </c>
      <c r="H5" s="657" t="s">
        <v>17</v>
      </c>
      <c r="I5" s="657" t="s">
        <v>18</v>
      </c>
      <c r="J5" s="657" t="s">
        <v>32</v>
      </c>
      <c r="K5" s="657" t="s">
        <v>33</v>
      </c>
    </row>
    <row r="6" spans="1:11">
      <c r="A6" s="657"/>
      <c r="B6" s="436" t="s">
        <v>307</v>
      </c>
      <c r="C6" s="658">
        <f>C7+C53+C84+C87+C91+C121+C162</f>
        <v>93</v>
      </c>
      <c r="D6" s="657"/>
      <c r="E6" s="657"/>
      <c r="F6" s="657"/>
      <c r="G6" s="657"/>
      <c r="H6" s="657"/>
      <c r="I6" s="657"/>
      <c r="J6" s="657"/>
      <c r="K6" s="657"/>
    </row>
    <row r="7" spans="1:11" s="350" customFormat="1">
      <c r="A7" s="436" t="s">
        <v>16</v>
      </c>
      <c r="B7" s="439" t="s">
        <v>25</v>
      </c>
      <c r="C7" s="658">
        <f>C8+C10+C15+C18+C21+C27+C29+C32+C34+C38+C46+C48+C50</f>
        <v>24</v>
      </c>
      <c r="D7" s="11"/>
      <c r="E7" s="11"/>
      <c r="F7" s="436"/>
      <c r="G7" s="658">
        <f>G8+G10+G15+G18+G21+G27+G29+G32+G34+G38+G46+G48+G50</f>
        <v>304.83968899999991</v>
      </c>
      <c r="H7" s="436"/>
      <c r="I7" s="436"/>
      <c r="J7" s="436"/>
      <c r="K7" s="344"/>
    </row>
    <row r="8" spans="1:11" s="350" customFormat="1">
      <c r="A8" s="436" t="s">
        <v>125</v>
      </c>
      <c r="B8" s="439" t="s">
        <v>65</v>
      </c>
      <c r="C8" s="658">
        <f>A9</f>
        <v>1</v>
      </c>
      <c r="D8" s="11"/>
      <c r="E8" s="11"/>
      <c r="F8" s="436"/>
      <c r="G8" s="659">
        <f>G9</f>
        <v>7</v>
      </c>
      <c r="H8" s="436"/>
      <c r="I8" s="436"/>
      <c r="J8" s="436"/>
      <c r="K8" s="344"/>
    </row>
    <row r="9" spans="1:11" s="662" customFormat="1" ht="96.75" customHeight="1">
      <c r="A9" s="344">
        <v>1</v>
      </c>
      <c r="B9" s="345" t="s">
        <v>4195</v>
      </c>
      <c r="C9" s="344" t="s">
        <v>4196</v>
      </c>
      <c r="D9" s="344" t="s">
        <v>275</v>
      </c>
      <c r="E9" s="344" t="s">
        <v>3646</v>
      </c>
      <c r="F9" s="344" t="s">
        <v>3647</v>
      </c>
      <c r="G9" s="660">
        <v>7</v>
      </c>
      <c r="H9" s="344" t="s">
        <v>3648</v>
      </c>
      <c r="I9" s="661">
        <v>0.35</v>
      </c>
      <c r="J9" s="344" t="s">
        <v>3649</v>
      </c>
      <c r="K9" s="344" t="s">
        <v>384</v>
      </c>
    </row>
    <row r="10" spans="1:11" s="662" customFormat="1">
      <c r="A10" s="436" t="s">
        <v>126</v>
      </c>
      <c r="B10" s="439" t="s">
        <v>108</v>
      </c>
      <c r="C10" s="436">
        <f>A11</f>
        <v>1</v>
      </c>
      <c r="D10" s="436"/>
      <c r="E10" s="436"/>
      <c r="F10" s="436"/>
      <c r="G10" s="663">
        <f>SUM(G11:G14)</f>
        <v>25.689999999999998</v>
      </c>
      <c r="H10" s="436"/>
      <c r="I10" s="664"/>
      <c r="J10" s="436"/>
      <c r="K10" s="436"/>
    </row>
    <row r="11" spans="1:11" s="662" customFormat="1" ht="63">
      <c r="A11" s="344">
        <v>1</v>
      </c>
      <c r="B11" s="345" t="s">
        <v>3415</v>
      </c>
      <c r="C11" s="344" t="s">
        <v>3416</v>
      </c>
      <c r="D11" s="344" t="s">
        <v>275</v>
      </c>
      <c r="E11" s="344"/>
      <c r="F11" s="344"/>
      <c r="G11" s="665">
        <v>8.8979999999999997</v>
      </c>
      <c r="H11" s="666" t="s">
        <v>3420</v>
      </c>
      <c r="I11" s="667">
        <v>0.95</v>
      </c>
      <c r="J11" s="344"/>
      <c r="K11" s="366" t="s">
        <v>4238</v>
      </c>
    </row>
    <row r="12" spans="1:11" s="662" customFormat="1" ht="47.25">
      <c r="A12" s="344">
        <v>2</v>
      </c>
      <c r="B12" s="345" t="s">
        <v>3412</v>
      </c>
      <c r="C12" s="344" t="s">
        <v>3406</v>
      </c>
      <c r="D12" s="344" t="s">
        <v>275</v>
      </c>
      <c r="E12" s="436"/>
      <c r="F12" s="436"/>
      <c r="G12" s="665">
        <v>8.7919999999999998</v>
      </c>
      <c r="H12" s="344" t="s">
        <v>3417</v>
      </c>
      <c r="I12" s="667">
        <v>0.05</v>
      </c>
      <c r="J12" s="436"/>
      <c r="K12" s="344" t="s">
        <v>4237</v>
      </c>
    </row>
    <row r="13" spans="1:11" s="662" customFormat="1" ht="47.25">
      <c r="A13" s="344">
        <v>3</v>
      </c>
      <c r="B13" s="345" t="s">
        <v>3413</v>
      </c>
      <c r="C13" s="344" t="s">
        <v>255</v>
      </c>
      <c r="D13" s="344" t="s">
        <v>275</v>
      </c>
      <c r="E13" s="344"/>
      <c r="F13" s="344"/>
      <c r="G13" s="665" t="s">
        <v>256</v>
      </c>
      <c r="H13" s="666" t="s">
        <v>3418</v>
      </c>
      <c r="I13" s="667">
        <v>0.01</v>
      </c>
      <c r="J13" s="344"/>
      <c r="K13" s="366" t="s">
        <v>4403</v>
      </c>
    </row>
    <row r="14" spans="1:11" s="662" customFormat="1" ht="47.25">
      <c r="A14" s="344">
        <v>4</v>
      </c>
      <c r="B14" s="345" t="s">
        <v>3414</v>
      </c>
      <c r="C14" s="344" t="s">
        <v>3404</v>
      </c>
      <c r="D14" s="344" t="s">
        <v>275</v>
      </c>
      <c r="E14" s="344"/>
      <c r="F14" s="344"/>
      <c r="G14" s="665">
        <v>8</v>
      </c>
      <c r="H14" s="666" t="s">
        <v>3419</v>
      </c>
      <c r="I14" s="667">
        <v>0.01</v>
      </c>
      <c r="J14" s="344"/>
      <c r="K14" s="366" t="s">
        <v>4403</v>
      </c>
    </row>
    <row r="15" spans="1:11" s="662" customFormat="1">
      <c r="A15" s="436" t="s">
        <v>130</v>
      </c>
      <c r="B15" s="439" t="s">
        <v>69</v>
      </c>
      <c r="C15" s="436">
        <f>A17</f>
        <v>2</v>
      </c>
      <c r="D15" s="436"/>
      <c r="E15" s="436"/>
      <c r="F15" s="436"/>
      <c r="G15" s="663">
        <f>SUM(G16:G17)</f>
        <v>26</v>
      </c>
      <c r="H15" s="668"/>
      <c r="I15" s="664"/>
      <c r="J15" s="436"/>
      <c r="K15" s="669"/>
    </row>
    <row r="16" spans="1:11" s="662" customFormat="1" ht="47.25">
      <c r="A16" s="366">
        <v>1</v>
      </c>
      <c r="B16" s="345" t="s">
        <v>2287</v>
      </c>
      <c r="C16" s="344" t="s">
        <v>4318</v>
      </c>
      <c r="D16" s="344" t="s">
        <v>254</v>
      </c>
      <c r="E16" s="344" t="s">
        <v>4321</v>
      </c>
      <c r="F16" s="344" t="s">
        <v>4323</v>
      </c>
      <c r="G16" s="660">
        <v>13.5</v>
      </c>
      <c r="H16" s="344" t="s">
        <v>4324</v>
      </c>
      <c r="I16" s="667">
        <v>0.65</v>
      </c>
      <c r="J16" s="344" t="s">
        <v>4320</v>
      </c>
      <c r="K16" s="344" t="s">
        <v>4325</v>
      </c>
    </row>
    <row r="17" spans="1:11" s="662" customFormat="1" ht="31.5">
      <c r="A17" s="366">
        <v>2</v>
      </c>
      <c r="B17" s="345" t="s">
        <v>2286</v>
      </c>
      <c r="C17" s="344" t="s">
        <v>4317</v>
      </c>
      <c r="D17" s="344" t="s">
        <v>254</v>
      </c>
      <c r="E17" s="344"/>
      <c r="F17" s="344" t="s">
        <v>4322</v>
      </c>
      <c r="G17" s="660">
        <v>12.5</v>
      </c>
      <c r="H17" s="344"/>
      <c r="I17" s="667">
        <v>0.3</v>
      </c>
      <c r="J17" s="344" t="s">
        <v>4319</v>
      </c>
      <c r="K17" s="344" t="s">
        <v>4325</v>
      </c>
    </row>
    <row r="18" spans="1:11" s="350" customFormat="1">
      <c r="A18" s="436" t="s">
        <v>139</v>
      </c>
      <c r="B18" s="439" t="s">
        <v>71</v>
      </c>
      <c r="C18" s="658">
        <f>A20</f>
        <v>2</v>
      </c>
      <c r="D18" s="11"/>
      <c r="E18" s="11"/>
      <c r="F18" s="436"/>
      <c r="G18" s="659">
        <f>SUM(G19:G20)</f>
        <v>68.3</v>
      </c>
      <c r="H18" s="436"/>
      <c r="I18" s="436"/>
      <c r="J18" s="436"/>
      <c r="K18" s="344"/>
    </row>
    <row r="19" spans="1:11" s="350" customFormat="1" ht="63">
      <c r="A19" s="670">
        <v>1</v>
      </c>
      <c r="B19" s="345" t="s">
        <v>3777</v>
      </c>
      <c r="C19" s="344" t="s">
        <v>3778</v>
      </c>
      <c r="D19" s="402" t="s">
        <v>3773</v>
      </c>
      <c r="E19" s="402" t="s">
        <v>2366</v>
      </c>
      <c r="F19" s="344" t="s">
        <v>3774</v>
      </c>
      <c r="G19" s="671">
        <v>13</v>
      </c>
      <c r="H19" s="344" t="s">
        <v>3775</v>
      </c>
      <c r="I19" s="661">
        <v>0.3</v>
      </c>
      <c r="J19" s="344" t="s">
        <v>3779</v>
      </c>
      <c r="K19" s="344" t="s">
        <v>3776</v>
      </c>
    </row>
    <row r="20" spans="1:11" s="350" customFormat="1" ht="63">
      <c r="A20" s="672">
        <v>2</v>
      </c>
      <c r="B20" s="345" t="s">
        <v>3780</v>
      </c>
      <c r="C20" s="344" t="s">
        <v>4346</v>
      </c>
      <c r="D20" s="402" t="s">
        <v>3773</v>
      </c>
      <c r="E20" s="402" t="s">
        <v>3781</v>
      </c>
      <c r="F20" s="344" t="s">
        <v>3774</v>
      </c>
      <c r="G20" s="671">
        <v>55.3</v>
      </c>
      <c r="H20" s="344" t="s">
        <v>3782</v>
      </c>
      <c r="I20" s="661">
        <v>0.2</v>
      </c>
      <c r="J20" s="344" t="s">
        <v>3783</v>
      </c>
      <c r="K20" s="344" t="s">
        <v>3784</v>
      </c>
    </row>
    <row r="21" spans="1:11" s="350" customFormat="1">
      <c r="A21" s="436" t="s">
        <v>141</v>
      </c>
      <c r="B21" s="439" t="s">
        <v>75</v>
      </c>
      <c r="C21" s="658">
        <f>A24</f>
        <v>3</v>
      </c>
      <c r="D21" s="11"/>
      <c r="E21" s="11"/>
      <c r="F21" s="436"/>
      <c r="G21" s="659">
        <f>SUM(G22:G26)</f>
        <v>35.339999999999996</v>
      </c>
      <c r="H21" s="436"/>
      <c r="I21" s="436"/>
      <c r="J21" s="436"/>
      <c r="K21" s="344"/>
    </row>
    <row r="22" spans="1:11" s="350" customFormat="1" ht="78.75">
      <c r="A22" s="344">
        <v>1</v>
      </c>
      <c r="B22" s="345" t="s">
        <v>266</v>
      </c>
      <c r="C22" s="673" t="s">
        <v>264</v>
      </c>
      <c r="D22" s="402" t="s">
        <v>254</v>
      </c>
      <c r="E22" s="402" t="s">
        <v>3352</v>
      </c>
      <c r="F22" s="344" t="s">
        <v>3353</v>
      </c>
      <c r="G22" s="660">
        <v>8</v>
      </c>
      <c r="H22" s="344" t="s">
        <v>1979</v>
      </c>
      <c r="I22" s="661">
        <v>0.97</v>
      </c>
      <c r="J22" s="344" t="s">
        <v>3354</v>
      </c>
      <c r="K22" s="465" t="s">
        <v>384</v>
      </c>
    </row>
    <row r="23" spans="1:11" s="350" customFormat="1" ht="110.25">
      <c r="A23" s="344">
        <v>2</v>
      </c>
      <c r="B23" s="345" t="s">
        <v>378</v>
      </c>
      <c r="C23" s="673" t="s">
        <v>379</v>
      </c>
      <c r="D23" s="402" t="s">
        <v>254</v>
      </c>
      <c r="E23" s="402" t="s">
        <v>3349</v>
      </c>
      <c r="F23" s="344" t="s">
        <v>3350</v>
      </c>
      <c r="G23" s="660">
        <v>11.9</v>
      </c>
      <c r="H23" s="344" t="s">
        <v>1979</v>
      </c>
      <c r="I23" s="661">
        <v>0.91</v>
      </c>
      <c r="J23" s="344" t="s">
        <v>3351</v>
      </c>
      <c r="K23" s="465" t="s">
        <v>384</v>
      </c>
    </row>
    <row r="24" spans="1:11" s="350" customFormat="1" ht="78.75">
      <c r="A24" s="344">
        <v>3</v>
      </c>
      <c r="B24" s="345" t="s">
        <v>377</v>
      </c>
      <c r="C24" s="344" t="s">
        <v>381</v>
      </c>
      <c r="D24" s="344" t="s">
        <v>2353</v>
      </c>
      <c r="E24" s="344" t="s">
        <v>3355</v>
      </c>
      <c r="F24" s="674" t="s">
        <v>3356</v>
      </c>
      <c r="G24" s="675"/>
      <c r="H24" s="344">
        <v>2024</v>
      </c>
      <c r="I24" s="661">
        <v>0.75</v>
      </c>
      <c r="J24" s="344" t="s">
        <v>3357</v>
      </c>
      <c r="K24" s="465" t="s">
        <v>384</v>
      </c>
    </row>
    <row r="25" spans="1:11" s="350" customFormat="1" ht="78.75">
      <c r="A25" s="344">
        <v>4</v>
      </c>
      <c r="B25" s="345" t="s">
        <v>3345</v>
      </c>
      <c r="C25" s="673" t="s">
        <v>383</v>
      </c>
      <c r="D25" s="402" t="s">
        <v>2353</v>
      </c>
      <c r="E25" s="402" t="s">
        <v>3346</v>
      </c>
      <c r="F25" s="344" t="s">
        <v>3347</v>
      </c>
      <c r="G25" s="660">
        <v>7.95</v>
      </c>
      <c r="H25" s="344" t="s">
        <v>3343</v>
      </c>
      <c r="I25" s="661">
        <v>0.62</v>
      </c>
      <c r="J25" s="344" t="s">
        <v>3348</v>
      </c>
      <c r="K25" s="465" t="s">
        <v>384</v>
      </c>
    </row>
    <row r="26" spans="1:11" s="350" customFormat="1" ht="78.75">
      <c r="A26" s="344">
        <v>5</v>
      </c>
      <c r="B26" s="345" t="s">
        <v>316</v>
      </c>
      <c r="C26" s="673" t="s">
        <v>380</v>
      </c>
      <c r="D26" s="402" t="s">
        <v>254</v>
      </c>
      <c r="E26" s="402" t="s">
        <v>3341</v>
      </c>
      <c r="F26" s="344" t="s">
        <v>3342</v>
      </c>
      <c r="G26" s="660">
        <v>7.49</v>
      </c>
      <c r="H26" s="344" t="s">
        <v>3343</v>
      </c>
      <c r="I26" s="661">
        <v>0.41</v>
      </c>
      <c r="J26" s="344" t="s">
        <v>3344</v>
      </c>
      <c r="K26" s="465" t="s">
        <v>384</v>
      </c>
    </row>
    <row r="27" spans="1:11" s="350" customFormat="1">
      <c r="A27" s="436" t="s">
        <v>142</v>
      </c>
      <c r="B27" s="439" t="s">
        <v>77</v>
      </c>
      <c r="C27" s="436">
        <f>A28</f>
        <v>1</v>
      </c>
      <c r="D27" s="436"/>
      <c r="E27" s="436"/>
      <c r="F27" s="436"/>
      <c r="G27" s="659">
        <f>SUM(G28:G28)</f>
        <v>7.8727460000000002</v>
      </c>
      <c r="H27" s="436"/>
      <c r="I27" s="676"/>
      <c r="J27" s="436"/>
      <c r="K27" s="436"/>
    </row>
    <row r="28" spans="1:11" s="350" customFormat="1" ht="214.5" customHeight="1">
      <c r="A28" s="344">
        <v>1</v>
      </c>
      <c r="B28" s="345" t="s">
        <v>3445</v>
      </c>
      <c r="C28" s="344" t="s">
        <v>368</v>
      </c>
      <c r="D28" s="677" t="s">
        <v>2251</v>
      </c>
      <c r="E28" s="678" t="s">
        <v>3442</v>
      </c>
      <c r="F28" s="677"/>
      <c r="G28" s="679">
        <v>7.8727460000000002</v>
      </c>
      <c r="H28" s="677" t="s">
        <v>3443</v>
      </c>
      <c r="I28" s="680">
        <v>0.2</v>
      </c>
      <c r="J28" s="677" t="s">
        <v>3444</v>
      </c>
      <c r="K28" s="344" t="s">
        <v>2252</v>
      </c>
    </row>
    <row r="29" spans="1:11" s="350" customFormat="1">
      <c r="A29" s="436" t="s">
        <v>143</v>
      </c>
      <c r="B29" s="439" t="s">
        <v>78</v>
      </c>
      <c r="C29" s="436">
        <f>A31</f>
        <v>2</v>
      </c>
      <c r="D29" s="436"/>
      <c r="E29" s="436"/>
      <c r="F29" s="436"/>
      <c r="G29" s="663">
        <f>SUM(G30:G31)</f>
        <v>21.4937</v>
      </c>
      <c r="H29" s="668"/>
      <c r="I29" s="664"/>
      <c r="J29" s="436"/>
      <c r="K29" s="669"/>
    </row>
    <row r="30" spans="1:11" s="350" customFormat="1" ht="173.25">
      <c r="A30" s="366">
        <v>1</v>
      </c>
      <c r="B30" s="345" t="s">
        <v>2354</v>
      </c>
      <c r="C30" s="344" t="s">
        <v>1976</v>
      </c>
      <c r="D30" s="344" t="s">
        <v>405</v>
      </c>
      <c r="E30" s="344" t="s">
        <v>323</v>
      </c>
      <c r="F30" s="344" t="s">
        <v>2355</v>
      </c>
      <c r="G30" s="681">
        <v>13.9937</v>
      </c>
      <c r="H30" s="344" t="s">
        <v>2356</v>
      </c>
      <c r="I30" s="667">
        <v>0.85</v>
      </c>
      <c r="J30" s="344" t="s">
        <v>2357</v>
      </c>
      <c r="K30" s="344" t="s">
        <v>2352</v>
      </c>
    </row>
    <row r="31" spans="1:11" s="350" customFormat="1" ht="173.25">
      <c r="A31" s="366">
        <v>2</v>
      </c>
      <c r="B31" s="345" t="s">
        <v>2358</v>
      </c>
      <c r="C31" s="344" t="s">
        <v>2359</v>
      </c>
      <c r="D31" s="344" t="s">
        <v>405</v>
      </c>
      <c r="E31" s="344" t="s">
        <v>2360</v>
      </c>
      <c r="F31" s="344" t="s">
        <v>2361</v>
      </c>
      <c r="G31" s="681">
        <v>7.5</v>
      </c>
      <c r="H31" s="344" t="s">
        <v>2362</v>
      </c>
      <c r="I31" s="667">
        <v>0.25</v>
      </c>
      <c r="J31" s="344" t="s">
        <v>2363</v>
      </c>
      <c r="K31" s="344" t="s">
        <v>2364</v>
      </c>
    </row>
    <row r="32" spans="1:11" s="350" customFormat="1">
      <c r="A32" s="436" t="s">
        <v>144</v>
      </c>
      <c r="B32" s="439" t="s">
        <v>80</v>
      </c>
      <c r="C32" s="436">
        <f>A33</f>
        <v>1</v>
      </c>
      <c r="D32" s="677"/>
      <c r="E32" s="677"/>
      <c r="F32" s="677"/>
      <c r="G32" s="682"/>
      <c r="H32" s="677"/>
      <c r="I32" s="680"/>
      <c r="J32" s="677"/>
      <c r="K32" s="344"/>
    </row>
    <row r="33" spans="1:11" s="350" customFormat="1" ht="78.75">
      <c r="A33" s="344">
        <v>1</v>
      </c>
      <c r="B33" s="345" t="s">
        <v>4363</v>
      </c>
      <c r="C33" s="344" t="s">
        <v>84</v>
      </c>
      <c r="D33" s="344" t="s">
        <v>269</v>
      </c>
      <c r="E33" s="366"/>
      <c r="F33" s="366"/>
      <c r="G33" s="683"/>
      <c r="H33" s="366"/>
      <c r="I33" s="661">
        <v>0.8</v>
      </c>
      <c r="J33" s="677"/>
      <c r="K33" s="344"/>
    </row>
    <row r="34" spans="1:11" s="350" customFormat="1">
      <c r="A34" s="436" t="s">
        <v>145</v>
      </c>
      <c r="B34" s="439" t="s">
        <v>93</v>
      </c>
      <c r="C34" s="658">
        <f>A37</f>
        <v>3</v>
      </c>
      <c r="D34" s="11"/>
      <c r="E34" s="11"/>
      <c r="F34" s="436"/>
      <c r="G34" s="659">
        <f>SUM(G35:G37)</f>
        <v>22.716999999999999</v>
      </c>
      <c r="H34" s="436"/>
      <c r="I34" s="436"/>
      <c r="J34" s="436"/>
      <c r="K34" s="344"/>
    </row>
    <row r="35" spans="1:11" s="684" customFormat="1" ht="231" customHeight="1">
      <c r="A35" s="366">
        <v>1</v>
      </c>
      <c r="B35" s="345" t="s">
        <v>103</v>
      </c>
      <c r="C35" s="344" t="s">
        <v>3085</v>
      </c>
      <c r="D35" s="344" t="s">
        <v>2236</v>
      </c>
      <c r="E35" s="344" t="s">
        <v>3103</v>
      </c>
      <c r="F35" s="344" t="s">
        <v>3104</v>
      </c>
      <c r="G35" s="679">
        <v>5.4859999999999998</v>
      </c>
      <c r="H35" s="344" t="s">
        <v>3105</v>
      </c>
      <c r="I35" s="680">
        <v>0.6</v>
      </c>
      <c r="J35" s="344" t="s">
        <v>3106</v>
      </c>
      <c r="K35" s="344" t="s">
        <v>3107</v>
      </c>
    </row>
    <row r="36" spans="1:11" s="684" customFormat="1" ht="231" customHeight="1">
      <c r="A36" s="366">
        <v>2</v>
      </c>
      <c r="B36" s="345" t="s">
        <v>3108</v>
      </c>
      <c r="C36" s="344" t="s">
        <v>102</v>
      </c>
      <c r="D36" s="344" t="s">
        <v>2236</v>
      </c>
      <c r="E36" s="344" t="s">
        <v>3109</v>
      </c>
      <c r="F36" s="344" t="s">
        <v>3110</v>
      </c>
      <c r="G36" s="679">
        <v>9.8239999999999998</v>
      </c>
      <c r="H36" s="344" t="s">
        <v>3111</v>
      </c>
      <c r="I36" s="680">
        <v>0.5</v>
      </c>
      <c r="J36" s="344" t="s">
        <v>3112</v>
      </c>
      <c r="K36" s="344" t="s">
        <v>3113</v>
      </c>
    </row>
    <row r="37" spans="1:11" s="684" customFormat="1" ht="133.5" customHeight="1">
      <c r="A37" s="366">
        <v>3</v>
      </c>
      <c r="B37" s="345" t="s">
        <v>99</v>
      </c>
      <c r="C37" s="344" t="s">
        <v>100</v>
      </c>
      <c r="D37" s="344" t="s">
        <v>2236</v>
      </c>
      <c r="E37" s="344" t="s">
        <v>2237</v>
      </c>
      <c r="F37" s="344" t="s">
        <v>3099</v>
      </c>
      <c r="G37" s="660">
        <v>7.407</v>
      </c>
      <c r="H37" s="344" t="s">
        <v>3100</v>
      </c>
      <c r="I37" s="680">
        <v>0.2</v>
      </c>
      <c r="J37" s="344" t="s">
        <v>3101</v>
      </c>
      <c r="K37" s="344" t="s">
        <v>3102</v>
      </c>
    </row>
    <row r="38" spans="1:11" s="350" customFormat="1">
      <c r="A38" s="436" t="s">
        <v>148</v>
      </c>
      <c r="B38" s="439" t="s">
        <v>105</v>
      </c>
      <c r="C38" s="658">
        <f>A42</f>
        <v>4</v>
      </c>
      <c r="D38" s="11"/>
      <c r="E38" s="11"/>
      <c r="F38" s="436"/>
      <c r="G38" s="659">
        <f>SUM(G40:G45)</f>
        <v>48</v>
      </c>
      <c r="H38" s="436"/>
      <c r="I38" s="436"/>
      <c r="J38" s="436"/>
      <c r="K38" s="344"/>
    </row>
    <row r="39" spans="1:11" s="350" customFormat="1" ht="126">
      <c r="A39" s="344">
        <v>1</v>
      </c>
      <c r="B39" s="345" t="s">
        <v>272</v>
      </c>
      <c r="C39" s="344" t="s">
        <v>2291</v>
      </c>
      <c r="D39" s="344" t="s">
        <v>273</v>
      </c>
      <c r="E39" s="685" t="s">
        <v>2365</v>
      </c>
      <c r="F39" s="344" t="s">
        <v>2973</v>
      </c>
      <c r="G39" s="679">
        <v>10</v>
      </c>
      <c r="H39" s="344" t="s">
        <v>2963</v>
      </c>
      <c r="I39" s="661">
        <v>0.9</v>
      </c>
      <c r="J39" s="344" t="s">
        <v>2974</v>
      </c>
      <c r="K39" s="677" t="s">
        <v>2266</v>
      </c>
    </row>
    <row r="40" spans="1:11" s="350" customFormat="1" ht="126">
      <c r="A40" s="344">
        <v>2</v>
      </c>
      <c r="B40" s="345" t="s">
        <v>2959</v>
      </c>
      <c r="C40" s="344" t="s">
        <v>2960</v>
      </c>
      <c r="D40" s="344" t="s">
        <v>273</v>
      </c>
      <c r="E40" s="344" t="s">
        <v>2961</v>
      </c>
      <c r="F40" s="344" t="s">
        <v>2962</v>
      </c>
      <c r="G40" s="679">
        <v>12</v>
      </c>
      <c r="H40" s="344" t="s">
        <v>2963</v>
      </c>
      <c r="I40" s="661">
        <v>0.8</v>
      </c>
      <c r="J40" s="344" t="s">
        <v>2964</v>
      </c>
      <c r="K40" s="677" t="s">
        <v>2266</v>
      </c>
    </row>
    <row r="41" spans="1:11" s="350" customFormat="1" ht="126">
      <c r="A41" s="344">
        <v>3</v>
      </c>
      <c r="B41" s="345" t="s">
        <v>351</v>
      </c>
      <c r="C41" s="344" t="s">
        <v>2956</v>
      </c>
      <c r="D41" s="344" t="s">
        <v>273</v>
      </c>
      <c r="E41" s="685" t="s">
        <v>2365</v>
      </c>
      <c r="F41" s="344" t="s">
        <v>2975</v>
      </c>
      <c r="G41" s="679">
        <v>6</v>
      </c>
      <c r="H41" s="344" t="s">
        <v>2963</v>
      </c>
      <c r="I41" s="661">
        <v>0.8</v>
      </c>
      <c r="J41" s="344" t="s">
        <v>2977</v>
      </c>
      <c r="K41" s="677" t="s">
        <v>2266</v>
      </c>
    </row>
    <row r="42" spans="1:11" s="350" customFormat="1" ht="126">
      <c r="A42" s="344">
        <v>4</v>
      </c>
      <c r="B42" s="345" t="s">
        <v>353</v>
      </c>
      <c r="C42" s="344" t="s">
        <v>2956</v>
      </c>
      <c r="D42" s="344" t="s">
        <v>273</v>
      </c>
      <c r="E42" s="685" t="s">
        <v>2978</v>
      </c>
      <c r="F42" s="344" t="s">
        <v>2975</v>
      </c>
      <c r="G42" s="679">
        <v>9</v>
      </c>
      <c r="H42" s="344" t="s">
        <v>2963</v>
      </c>
      <c r="I42" s="661">
        <v>0.7</v>
      </c>
      <c r="J42" s="344" t="s">
        <v>2979</v>
      </c>
      <c r="K42" s="677" t="s">
        <v>2266</v>
      </c>
    </row>
    <row r="43" spans="1:11" s="350" customFormat="1" ht="126">
      <c r="A43" s="344">
        <v>5</v>
      </c>
      <c r="B43" s="345" t="s">
        <v>2965</v>
      </c>
      <c r="C43" s="344" t="s">
        <v>2960</v>
      </c>
      <c r="D43" s="344" t="s">
        <v>273</v>
      </c>
      <c r="E43" s="685" t="s">
        <v>2966</v>
      </c>
      <c r="F43" s="344" t="s">
        <v>2967</v>
      </c>
      <c r="G43" s="679">
        <v>8</v>
      </c>
      <c r="H43" s="344"/>
      <c r="I43" s="661">
        <v>0.55000000000000004</v>
      </c>
      <c r="J43" s="344" t="s">
        <v>2968</v>
      </c>
      <c r="K43" s="677" t="s">
        <v>2969</v>
      </c>
    </row>
    <row r="44" spans="1:11" s="350" customFormat="1" ht="126">
      <c r="A44" s="344">
        <v>6</v>
      </c>
      <c r="B44" s="345" t="s">
        <v>106</v>
      </c>
      <c r="C44" s="344" t="s">
        <v>2291</v>
      </c>
      <c r="D44" s="344" t="s">
        <v>273</v>
      </c>
      <c r="E44" s="686" t="s">
        <v>2970</v>
      </c>
      <c r="F44" s="344" t="s">
        <v>2971</v>
      </c>
      <c r="G44" s="679">
        <v>8</v>
      </c>
      <c r="H44" s="344"/>
      <c r="I44" s="661">
        <v>0.4</v>
      </c>
      <c r="J44" s="344" t="s">
        <v>2972</v>
      </c>
      <c r="K44" s="677" t="s">
        <v>2969</v>
      </c>
    </row>
    <row r="45" spans="1:11" s="350" customFormat="1" ht="126">
      <c r="A45" s="344">
        <v>7</v>
      </c>
      <c r="B45" s="345" t="s">
        <v>352</v>
      </c>
      <c r="C45" s="344" t="s">
        <v>2960</v>
      </c>
      <c r="D45" s="344" t="s">
        <v>273</v>
      </c>
      <c r="E45" s="369" t="s">
        <v>357</v>
      </c>
      <c r="F45" s="344" t="s">
        <v>2975</v>
      </c>
      <c r="G45" s="679">
        <v>5</v>
      </c>
      <c r="H45" s="344" t="s">
        <v>2963</v>
      </c>
      <c r="I45" s="661">
        <v>0.4</v>
      </c>
      <c r="J45" s="344" t="s">
        <v>2976</v>
      </c>
      <c r="K45" s="677" t="s">
        <v>2266</v>
      </c>
    </row>
    <row r="46" spans="1:11" s="350" customFormat="1">
      <c r="A46" s="436" t="s">
        <v>149</v>
      </c>
      <c r="B46" s="439" t="s">
        <v>118</v>
      </c>
      <c r="C46" s="658">
        <f>A47</f>
        <v>1</v>
      </c>
      <c r="D46" s="11"/>
      <c r="E46" s="11"/>
      <c r="F46" s="436"/>
      <c r="G46" s="687">
        <f>SUM(G47:G47)</f>
        <v>6.4992229999999998</v>
      </c>
      <c r="H46" s="436"/>
      <c r="I46" s="436"/>
      <c r="J46" s="436"/>
      <c r="K46" s="344"/>
    </row>
    <row r="47" spans="1:11" s="691" customFormat="1" ht="78.75">
      <c r="A47" s="344">
        <v>1</v>
      </c>
      <c r="B47" s="370" t="s">
        <v>3522</v>
      </c>
      <c r="C47" s="376" t="s">
        <v>3523</v>
      </c>
      <c r="D47" s="376" t="s">
        <v>1977</v>
      </c>
      <c r="E47" s="344" t="s">
        <v>249</v>
      </c>
      <c r="F47" s="376" t="s">
        <v>3524</v>
      </c>
      <c r="G47" s="688">
        <v>6.4992229999999998</v>
      </c>
      <c r="H47" s="376" t="s">
        <v>1979</v>
      </c>
      <c r="I47" s="667">
        <v>0.9</v>
      </c>
      <c r="J47" s="689" t="s">
        <v>3525</v>
      </c>
      <c r="K47" s="690" t="s">
        <v>384</v>
      </c>
    </row>
    <row r="48" spans="1:11" s="691" customFormat="1">
      <c r="A48" s="436" t="s">
        <v>150</v>
      </c>
      <c r="B48" s="439" t="s">
        <v>4186</v>
      </c>
      <c r="C48" s="658">
        <f>A49</f>
        <v>1</v>
      </c>
      <c r="D48" s="11"/>
      <c r="E48" s="11"/>
      <c r="F48" s="436"/>
      <c r="G48" s="503">
        <f>G49</f>
        <v>12</v>
      </c>
      <c r="H48" s="436"/>
      <c r="I48" s="436"/>
      <c r="J48" s="436"/>
      <c r="K48" s="344"/>
    </row>
    <row r="49" spans="1:11" s="691" customFormat="1" ht="110.25">
      <c r="A49" s="344">
        <v>1</v>
      </c>
      <c r="B49" s="345" t="s">
        <v>2916</v>
      </c>
      <c r="C49" s="673" t="s">
        <v>80</v>
      </c>
      <c r="D49" s="402" t="s">
        <v>64</v>
      </c>
      <c r="E49" s="402" t="s">
        <v>2917</v>
      </c>
      <c r="F49" s="344" t="s">
        <v>2918</v>
      </c>
      <c r="G49" s="692">
        <v>12</v>
      </c>
      <c r="H49" s="344" t="s">
        <v>2919</v>
      </c>
      <c r="I49" s="661">
        <v>0.98</v>
      </c>
      <c r="J49" s="344" t="s">
        <v>2920</v>
      </c>
      <c r="K49" s="344" t="s">
        <v>1915</v>
      </c>
    </row>
    <row r="50" spans="1:11" s="694" customFormat="1">
      <c r="A50" s="436" t="s">
        <v>154</v>
      </c>
      <c r="B50" s="572" t="s">
        <v>67</v>
      </c>
      <c r="C50" s="436">
        <f>A52</f>
        <v>2</v>
      </c>
      <c r="D50" s="677"/>
      <c r="E50" s="677"/>
      <c r="F50" s="677"/>
      <c r="G50" s="693">
        <f>SUM(G51:G52)</f>
        <v>23.927019999999999</v>
      </c>
      <c r="H50" s="677"/>
      <c r="I50" s="680"/>
      <c r="J50" s="677"/>
      <c r="K50" s="344"/>
    </row>
    <row r="51" spans="1:11" s="694" customFormat="1" ht="229.5" customHeight="1">
      <c r="A51" s="344">
        <v>1</v>
      </c>
      <c r="B51" s="345" t="s">
        <v>3895</v>
      </c>
      <c r="C51" s="344" t="s">
        <v>3896</v>
      </c>
      <c r="D51" s="677" t="s">
        <v>3894</v>
      </c>
      <c r="E51" s="677" t="s">
        <v>2191</v>
      </c>
      <c r="F51" s="677" t="s">
        <v>3897</v>
      </c>
      <c r="G51" s="682">
        <v>14.8</v>
      </c>
      <c r="H51" s="677" t="s">
        <v>3898</v>
      </c>
      <c r="I51" s="680">
        <v>0.95</v>
      </c>
      <c r="J51" s="677" t="s">
        <v>3899</v>
      </c>
      <c r="K51" s="344" t="s">
        <v>3900</v>
      </c>
    </row>
    <row r="52" spans="1:11" s="694" customFormat="1" ht="137.25" customHeight="1">
      <c r="A52" s="344">
        <v>2</v>
      </c>
      <c r="B52" s="345" t="s">
        <v>3901</v>
      </c>
      <c r="C52" s="344" t="s">
        <v>3902</v>
      </c>
      <c r="D52" s="677" t="s">
        <v>3903</v>
      </c>
      <c r="E52" s="677" t="s">
        <v>3904</v>
      </c>
      <c r="F52" s="677" t="s">
        <v>3905</v>
      </c>
      <c r="G52" s="682">
        <v>9.1270199999999999</v>
      </c>
      <c r="H52" s="677" t="s">
        <v>3906</v>
      </c>
      <c r="I52" s="680">
        <v>0.05</v>
      </c>
      <c r="J52" s="677" t="s">
        <v>3907</v>
      </c>
      <c r="K52" s="344" t="s">
        <v>3908</v>
      </c>
    </row>
    <row r="53" spans="1:11" s="350" customFormat="1">
      <c r="A53" s="436" t="s">
        <v>29</v>
      </c>
      <c r="B53" s="439" t="s">
        <v>26</v>
      </c>
      <c r="C53" s="658">
        <f>C62+C66+C59+C71+C54+C79+C69+C82</f>
        <v>22</v>
      </c>
      <c r="D53" s="11"/>
      <c r="E53" s="11"/>
      <c r="F53" s="436"/>
      <c r="G53" s="658">
        <f>G62+G66+G59+G71+G54+G79+G69+G82</f>
        <v>148.49090400000003</v>
      </c>
      <c r="H53" s="436"/>
      <c r="I53" s="436"/>
      <c r="J53" s="436"/>
      <c r="K53" s="344"/>
    </row>
    <row r="54" spans="1:11" s="350" customFormat="1">
      <c r="A54" s="436" t="s">
        <v>157</v>
      </c>
      <c r="B54" s="439" t="s">
        <v>65</v>
      </c>
      <c r="C54" s="658">
        <f>A58</f>
        <v>4</v>
      </c>
      <c r="D54" s="11"/>
      <c r="E54" s="11"/>
      <c r="F54" s="436"/>
      <c r="G54" s="659">
        <f>SUM(G55:G58)</f>
        <v>30</v>
      </c>
      <c r="H54" s="436"/>
      <c r="I54" s="436"/>
      <c r="J54" s="436"/>
      <c r="K54" s="344"/>
    </row>
    <row r="55" spans="1:11" s="350" customFormat="1" ht="78.75">
      <c r="A55" s="344">
        <v>1</v>
      </c>
      <c r="B55" s="345" t="s">
        <v>4194</v>
      </c>
      <c r="C55" s="673" t="s">
        <v>68</v>
      </c>
      <c r="D55" s="402" t="s">
        <v>275</v>
      </c>
      <c r="E55" s="402" t="s">
        <v>3643</v>
      </c>
      <c r="F55" s="344" t="s">
        <v>3644</v>
      </c>
      <c r="G55" s="660">
        <v>8</v>
      </c>
      <c r="H55" s="344" t="s">
        <v>3140</v>
      </c>
      <c r="I55" s="661">
        <v>0.9</v>
      </c>
      <c r="J55" s="344" t="s">
        <v>3645</v>
      </c>
      <c r="K55" s="344" t="s">
        <v>2364</v>
      </c>
    </row>
    <row r="56" spans="1:11" s="350" customFormat="1" ht="78.75">
      <c r="A56" s="344">
        <v>2</v>
      </c>
      <c r="B56" s="345" t="s">
        <v>3653</v>
      </c>
      <c r="C56" s="344" t="s">
        <v>3638</v>
      </c>
      <c r="D56" s="344" t="s">
        <v>275</v>
      </c>
      <c r="E56" s="344" t="s">
        <v>3650</v>
      </c>
      <c r="F56" s="344" t="s">
        <v>3651</v>
      </c>
      <c r="G56" s="660">
        <v>7.5</v>
      </c>
      <c r="H56" s="344" t="s">
        <v>3648</v>
      </c>
      <c r="I56" s="661">
        <v>0.3</v>
      </c>
      <c r="J56" s="344" t="s">
        <v>3652</v>
      </c>
      <c r="K56" s="344" t="s">
        <v>4197</v>
      </c>
    </row>
    <row r="57" spans="1:11" s="350" customFormat="1" ht="63">
      <c r="A57" s="344">
        <v>3</v>
      </c>
      <c r="B57" s="345" t="s">
        <v>3654</v>
      </c>
      <c r="C57" s="344" t="s">
        <v>2281</v>
      </c>
      <c r="D57" s="344" t="s">
        <v>275</v>
      </c>
      <c r="E57" s="344" t="s">
        <v>3655</v>
      </c>
      <c r="F57" s="344" t="s">
        <v>3656</v>
      </c>
      <c r="G57" s="660">
        <v>7.5</v>
      </c>
      <c r="H57" s="344" t="s">
        <v>3648</v>
      </c>
      <c r="I57" s="661">
        <v>0.3</v>
      </c>
      <c r="J57" s="344" t="s">
        <v>3657</v>
      </c>
      <c r="K57" s="344" t="s">
        <v>4197</v>
      </c>
    </row>
    <row r="58" spans="1:11" s="350" customFormat="1" ht="63">
      <c r="A58" s="344">
        <v>4</v>
      </c>
      <c r="B58" s="345" t="s">
        <v>3660</v>
      </c>
      <c r="C58" s="344" t="s">
        <v>3638</v>
      </c>
      <c r="D58" s="344" t="s">
        <v>275</v>
      </c>
      <c r="E58" s="344" t="s">
        <v>3650</v>
      </c>
      <c r="F58" s="344" t="s">
        <v>3658</v>
      </c>
      <c r="G58" s="660">
        <v>7</v>
      </c>
      <c r="H58" s="344" t="s">
        <v>3648</v>
      </c>
      <c r="I58" s="661">
        <v>0.3</v>
      </c>
      <c r="J58" s="344" t="s">
        <v>3659</v>
      </c>
      <c r="K58" s="344" t="s">
        <v>4197</v>
      </c>
    </row>
    <row r="59" spans="1:11" s="350" customFormat="1">
      <c r="A59" s="436" t="s">
        <v>159</v>
      </c>
      <c r="B59" s="439" t="s">
        <v>71</v>
      </c>
      <c r="C59" s="658">
        <f>A61</f>
        <v>2</v>
      </c>
      <c r="D59" s="11"/>
      <c r="E59" s="11"/>
      <c r="F59" s="436"/>
      <c r="G59" s="659">
        <f>SUM(G60:G61)</f>
        <v>14.5</v>
      </c>
      <c r="H59" s="436"/>
      <c r="I59" s="436"/>
      <c r="J59" s="436"/>
      <c r="K59" s="344"/>
    </row>
    <row r="60" spans="1:11" s="350" customFormat="1" ht="78.75">
      <c r="A60" s="344">
        <v>1</v>
      </c>
      <c r="B60" s="345" t="s">
        <v>3785</v>
      </c>
      <c r="C60" s="673" t="s">
        <v>91</v>
      </c>
      <c r="D60" s="402" t="s">
        <v>3773</v>
      </c>
      <c r="E60" s="402" t="s">
        <v>3786</v>
      </c>
      <c r="F60" s="344" t="s">
        <v>3774</v>
      </c>
      <c r="G60" s="660">
        <v>7.5</v>
      </c>
      <c r="H60" s="344" t="s">
        <v>3775</v>
      </c>
      <c r="I60" s="661">
        <v>0.6</v>
      </c>
      <c r="J60" s="344" t="s">
        <v>3787</v>
      </c>
      <c r="K60" s="344" t="s">
        <v>3788</v>
      </c>
    </row>
    <row r="61" spans="1:11" s="350" customFormat="1" ht="63">
      <c r="A61" s="344">
        <v>2</v>
      </c>
      <c r="B61" s="345" t="s">
        <v>4424</v>
      </c>
      <c r="C61" s="344" t="s">
        <v>3789</v>
      </c>
      <c r="D61" s="344" t="s">
        <v>3790</v>
      </c>
      <c r="E61" s="344"/>
      <c r="F61" s="344" t="s">
        <v>3791</v>
      </c>
      <c r="G61" s="679">
        <v>7</v>
      </c>
      <c r="H61" s="422" t="s">
        <v>3775</v>
      </c>
      <c r="I61" s="661">
        <v>0.6</v>
      </c>
      <c r="J61" s="344" t="s">
        <v>3792</v>
      </c>
      <c r="K61" s="344"/>
    </row>
    <row r="62" spans="1:11" s="350" customFormat="1">
      <c r="A62" s="436" t="s">
        <v>163</v>
      </c>
      <c r="B62" s="439" t="s">
        <v>172</v>
      </c>
      <c r="C62" s="658">
        <f>A65</f>
        <v>3</v>
      </c>
      <c r="D62" s="11"/>
      <c r="E62" s="11"/>
      <c r="F62" s="436"/>
      <c r="G62" s="503">
        <f>SUM(G63:G65)</f>
        <v>8.9980000000000011</v>
      </c>
      <c r="H62" s="436"/>
      <c r="I62" s="436"/>
      <c r="J62" s="436"/>
      <c r="K62" s="344"/>
    </row>
    <row r="63" spans="1:11" s="350" customFormat="1" ht="47.25">
      <c r="A63" s="344">
        <v>1</v>
      </c>
      <c r="B63" s="345" t="s">
        <v>2988</v>
      </c>
      <c r="C63" s="673" t="s">
        <v>2989</v>
      </c>
      <c r="D63" s="402" t="s">
        <v>2990</v>
      </c>
      <c r="E63" s="402" t="s">
        <v>2991</v>
      </c>
      <c r="F63" s="344" t="s">
        <v>2987</v>
      </c>
      <c r="G63" s="692">
        <v>6.9980000000000002</v>
      </c>
      <c r="H63" s="344" t="s">
        <v>2992</v>
      </c>
      <c r="I63" s="680">
        <v>0.15</v>
      </c>
      <c r="J63" s="344" t="s">
        <v>2993</v>
      </c>
      <c r="K63" s="344" t="s">
        <v>2994</v>
      </c>
    </row>
    <row r="64" spans="1:11" s="350" customFormat="1" ht="47.25">
      <c r="A64" s="344">
        <v>2</v>
      </c>
      <c r="B64" s="345" t="s">
        <v>2995</v>
      </c>
      <c r="C64" s="673" t="s">
        <v>2996</v>
      </c>
      <c r="D64" s="402" t="s">
        <v>2990</v>
      </c>
      <c r="E64" s="402" t="s">
        <v>2997</v>
      </c>
      <c r="F64" s="344" t="s">
        <v>2987</v>
      </c>
      <c r="G64" s="692">
        <v>1</v>
      </c>
      <c r="H64" s="344" t="s">
        <v>2998</v>
      </c>
      <c r="I64" s="680">
        <v>0.17</v>
      </c>
      <c r="J64" s="344" t="s">
        <v>2999</v>
      </c>
      <c r="K64" s="344" t="s">
        <v>3000</v>
      </c>
    </row>
    <row r="65" spans="1:11" s="350" customFormat="1" ht="47.25">
      <c r="A65" s="344">
        <v>3</v>
      </c>
      <c r="B65" s="345" t="s">
        <v>3001</v>
      </c>
      <c r="C65" s="673" t="s">
        <v>2983</v>
      </c>
      <c r="D65" s="402" t="s">
        <v>2990</v>
      </c>
      <c r="E65" s="402" t="s">
        <v>3002</v>
      </c>
      <c r="F65" s="344" t="s">
        <v>2987</v>
      </c>
      <c r="G65" s="692">
        <v>1</v>
      </c>
      <c r="H65" s="344" t="s">
        <v>3003</v>
      </c>
      <c r="I65" s="680">
        <v>0.15</v>
      </c>
      <c r="J65" s="344" t="s">
        <v>3004</v>
      </c>
      <c r="K65" s="344" t="s">
        <v>3000</v>
      </c>
    </row>
    <row r="66" spans="1:11" s="350" customFormat="1">
      <c r="A66" s="436" t="s">
        <v>164</v>
      </c>
      <c r="B66" s="439" t="s">
        <v>107</v>
      </c>
      <c r="C66" s="658">
        <f>A68</f>
        <v>2</v>
      </c>
      <c r="D66" s="11"/>
      <c r="E66" s="11"/>
      <c r="F66" s="436"/>
      <c r="G66" s="659">
        <f>G67+G68</f>
        <v>8.2989999999999995</v>
      </c>
      <c r="H66" s="436"/>
      <c r="I66" s="436"/>
      <c r="J66" s="436"/>
      <c r="K66" s="344"/>
    </row>
    <row r="67" spans="1:11" s="350" customFormat="1" ht="85.5" customHeight="1">
      <c r="A67" s="344">
        <v>1</v>
      </c>
      <c r="B67" s="345" t="s">
        <v>3609</v>
      </c>
      <c r="C67" s="673" t="s">
        <v>3610</v>
      </c>
      <c r="D67" s="402" t="s">
        <v>3611</v>
      </c>
      <c r="E67" s="402" t="s">
        <v>3612</v>
      </c>
      <c r="F67" s="344" t="s">
        <v>3613</v>
      </c>
      <c r="G67" s="660">
        <v>4.1500000000000004</v>
      </c>
      <c r="H67" s="344" t="s">
        <v>3614</v>
      </c>
      <c r="I67" s="661">
        <v>0.15</v>
      </c>
      <c r="J67" s="344" t="s">
        <v>3615</v>
      </c>
      <c r="K67" s="344" t="s">
        <v>3616</v>
      </c>
    </row>
    <row r="68" spans="1:11" s="350" customFormat="1" ht="86.25" customHeight="1">
      <c r="A68" s="366">
        <v>2</v>
      </c>
      <c r="B68" s="345" t="s">
        <v>3617</v>
      </c>
      <c r="C68" s="344" t="s">
        <v>3618</v>
      </c>
      <c r="D68" s="344" t="s">
        <v>3611</v>
      </c>
      <c r="E68" s="344" t="s">
        <v>3612</v>
      </c>
      <c r="F68" s="344" t="s">
        <v>3619</v>
      </c>
      <c r="G68" s="660">
        <v>4.149</v>
      </c>
      <c r="H68" s="344" t="s">
        <v>3614</v>
      </c>
      <c r="I68" s="680">
        <v>0.15</v>
      </c>
      <c r="J68" s="344" t="s">
        <v>3620</v>
      </c>
      <c r="K68" s="344" t="s">
        <v>3616</v>
      </c>
    </row>
    <row r="69" spans="1:11" s="696" customFormat="1">
      <c r="A69" s="436" t="s">
        <v>165</v>
      </c>
      <c r="B69" s="439" t="s">
        <v>75</v>
      </c>
      <c r="C69" s="436">
        <f>A70</f>
        <v>1</v>
      </c>
      <c r="D69" s="436"/>
      <c r="E69" s="436"/>
      <c r="F69" s="436"/>
      <c r="G69" s="659">
        <f>SUM(G70:G70)</f>
        <v>8.99</v>
      </c>
      <c r="H69" s="436"/>
      <c r="I69" s="695"/>
      <c r="J69" s="436"/>
      <c r="K69" s="436"/>
    </row>
    <row r="70" spans="1:11" s="696" customFormat="1" ht="47.25">
      <c r="A70" s="344">
        <v>1</v>
      </c>
      <c r="B70" s="345" t="s">
        <v>3359</v>
      </c>
      <c r="C70" s="673" t="s">
        <v>267</v>
      </c>
      <c r="D70" s="402" t="s">
        <v>2353</v>
      </c>
      <c r="E70" s="402" t="s">
        <v>2249</v>
      </c>
      <c r="F70" s="344" t="s">
        <v>3358</v>
      </c>
      <c r="G70" s="660">
        <v>8.99</v>
      </c>
      <c r="H70" s="344" t="s">
        <v>3343</v>
      </c>
      <c r="I70" s="661">
        <v>0.35</v>
      </c>
      <c r="J70" s="344" t="s">
        <v>3360</v>
      </c>
      <c r="K70" s="344" t="s">
        <v>384</v>
      </c>
    </row>
    <row r="71" spans="1:11">
      <c r="A71" s="436" t="s">
        <v>169</v>
      </c>
      <c r="B71" s="439" t="s">
        <v>197</v>
      </c>
      <c r="C71" s="658">
        <f>A78</f>
        <v>7</v>
      </c>
      <c r="D71" s="11"/>
      <c r="E71" s="11"/>
      <c r="F71" s="436"/>
      <c r="G71" s="659">
        <f>SUM(G72:G78)</f>
        <v>48.903904000000004</v>
      </c>
      <c r="H71" s="436"/>
      <c r="I71" s="436"/>
      <c r="J71" s="436"/>
      <c r="K71" s="344"/>
    </row>
    <row r="72" spans="1:11" ht="110.25">
      <c r="A72" s="344">
        <v>1</v>
      </c>
      <c r="B72" s="345" t="s">
        <v>3142</v>
      </c>
      <c r="C72" s="344" t="s">
        <v>3143</v>
      </c>
      <c r="D72" s="344" t="s">
        <v>3122</v>
      </c>
      <c r="E72" s="344" t="s">
        <v>3144</v>
      </c>
      <c r="F72" s="344" t="s">
        <v>3145</v>
      </c>
      <c r="G72" s="697">
        <v>7.9936259999999999</v>
      </c>
      <c r="H72" s="422" t="s">
        <v>3146</v>
      </c>
      <c r="I72" s="661">
        <v>0.97</v>
      </c>
      <c r="J72" s="344" t="s">
        <v>3147</v>
      </c>
      <c r="K72" s="344" t="s">
        <v>3127</v>
      </c>
    </row>
    <row r="73" spans="1:11" ht="110.25">
      <c r="A73" s="344">
        <v>2</v>
      </c>
      <c r="B73" s="345" t="s">
        <v>3137</v>
      </c>
      <c r="C73" s="344" t="s">
        <v>3129</v>
      </c>
      <c r="D73" s="344" t="s">
        <v>3122</v>
      </c>
      <c r="E73" s="344" t="s">
        <v>3138</v>
      </c>
      <c r="F73" s="344" t="s">
        <v>3139</v>
      </c>
      <c r="G73" s="688">
        <v>8.0729179999999996</v>
      </c>
      <c r="H73" s="422" t="s">
        <v>3140</v>
      </c>
      <c r="I73" s="661">
        <v>0.9</v>
      </c>
      <c r="J73" s="344" t="s">
        <v>3141</v>
      </c>
      <c r="K73" s="344" t="s">
        <v>3127</v>
      </c>
    </row>
    <row r="74" spans="1:11" s="350" customFormat="1" ht="110.25">
      <c r="A74" s="344">
        <v>3</v>
      </c>
      <c r="B74" s="345" t="s">
        <v>3120</v>
      </c>
      <c r="C74" s="344" t="s">
        <v>3121</v>
      </c>
      <c r="D74" s="344" t="s">
        <v>3122</v>
      </c>
      <c r="E74" s="344" t="s">
        <v>3123</v>
      </c>
      <c r="F74" s="344" t="s">
        <v>3124</v>
      </c>
      <c r="G74" s="688">
        <v>6.5</v>
      </c>
      <c r="H74" s="422" t="s">
        <v>3125</v>
      </c>
      <c r="I74" s="661">
        <v>0.3</v>
      </c>
      <c r="J74" s="344" t="s">
        <v>3126</v>
      </c>
      <c r="K74" s="344" t="s">
        <v>3127</v>
      </c>
    </row>
    <row r="75" spans="1:11" s="350" customFormat="1" ht="99" customHeight="1">
      <c r="A75" s="344">
        <v>4</v>
      </c>
      <c r="B75" s="345" t="s">
        <v>3132</v>
      </c>
      <c r="C75" s="344" t="s">
        <v>3129</v>
      </c>
      <c r="D75" s="344" t="s">
        <v>3122</v>
      </c>
      <c r="E75" s="344" t="s">
        <v>3133</v>
      </c>
      <c r="F75" s="344" t="s">
        <v>3134</v>
      </c>
      <c r="G75" s="688">
        <v>7.5</v>
      </c>
      <c r="H75" s="422" t="s">
        <v>3125</v>
      </c>
      <c r="I75" s="661">
        <v>0.3</v>
      </c>
      <c r="J75" s="344" t="s">
        <v>3135</v>
      </c>
      <c r="K75" s="344" t="s">
        <v>3136</v>
      </c>
    </row>
    <row r="76" spans="1:11" s="698" customFormat="1" ht="47.25">
      <c r="A76" s="344">
        <v>5</v>
      </c>
      <c r="B76" s="345" t="s">
        <v>4393</v>
      </c>
      <c r="C76" s="344" t="s">
        <v>3121</v>
      </c>
      <c r="D76" s="344" t="s">
        <v>3148</v>
      </c>
      <c r="E76" s="344" t="s">
        <v>3123</v>
      </c>
      <c r="F76" s="344" t="s">
        <v>3149</v>
      </c>
      <c r="G76" s="688">
        <v>5.8042309999999997</v>
      </c>
      <c r="H76" s="422" t="s">
        <v>3150</v>
      </c>
      <c r="I76" s="661">
        <v>0.3</v>
      </c>
      <c r="J76" s="344" t="s">
        <v>3151</v>
      </c>
      <c r="K76" s="344" t="s">
        <v>3152</v>
      </c>
    </row>
    <row r="77" spans="1:11" s="698" customFormat="1" ht="94.5">
      <c r="A77" s="344">
        <v>6</v>
      </c>
      <c r="B77" s="345" t="s">
        <v>4394</v>
      </c>
      <c r="C77" s="422" t="s">
        <v>3153</v>
      </c>
      <c r="D77" s="344" t="s">
        <v>3154</v>
      </c>
      <c r="E77" s="344" t="s">
        <v>3155</v>
      </c>
      <c r="F77" s="344" t="s">
        <v>3156</v>
      </c>
      <c r="G77" s="679">
        <v>5.0331289999999997</v>
      </c>
      <c r="H77" s="422" t="s">
        <v>3150</v>
      </c>
      <c r="I77" s="661">
        <v>0.3</v>
      </c>
      <c r="J77" s="344" t="s">
        <v>3157</v>
      </c>
      <c r="K77" s="344" t="s">
        <v>3152</v>
      </c>
    </row>
    <row r="78" spans="1:11" ht="110.25">
      <c r="A78" s="344">
        <v>7</v>
      </c>
      <c r="B78" s="345" t="s">
        <v>3128</v>
      </c>
      <c r="C78" s="344" t="s">
        <v>3129</v>
      </c>
      <c r="D78" s="344" t="s">
        <v>3122</v>
      </c>
      <c r="E78" s="344" t="s">
        <v>2366</v>
      </c>
      <c r="F78" s="344" t="s">
        <v>3130</v>
      </c>
      <c r="G78" s="697">
        <v>8</v>
      </c>
      <c r="H78" s="422" t="s">
        <v>3125</v>
      </c>
      <c r="I78" s="661">
        <v>0.25</v>
      </c>
      <c r="J78" s="344" t="s">
        <v>3131</v>
      </c>
      <c r="K78" s="344" t="s">
        <v>3127</v>
      </c>
    </row>
    <row r="79" spans="1:11">
      <c r="A79" s="436" t="s">
        <v>170</v>
      </c>
      <c r="B79" s="439" t="s">
        <v>195</v>
      </c>
      <c r="C79" s="658">
        <f>A81</f>
        <v>2</v>
      </c>
      <c r="D79" s="11"/>
      <c r="E79" s="11"/>
      <c r="F79" s="436"/>
      <c r="G79" s="687">
        <f>SUM(G80:G81)</f>
        <v>14.5</v>
      </c>
      <c r="H79" s="436"/>
      <c r="I79" s="436"/>
      <c r="J79" s="436"/>
      <c r="K79" s="344"/>
    </row>
    <row r="80" spans="1:11" ht="15.75" customHeight="1">
      <c r="A80" s="344">
        <v>1</v>
      </c>
      <c r="B80" s="345" t="s">
        <v>4390</v>
      </c>
      <c r="C80" s="673" t="s">
        <v>4391</v>
      </c>
      <c r="D80" s="402" t="s">
        <v>254</v>
      </c>
      <c r="E80" s="402"/>
      <c r="F80" s="344"/>
      <c r="G80" s="388">
        <v>7</v>
      </c>
      <c r="H80" s="344"/>
      <c r="I80" s="661">
        <v>0.75</v>
      </c>
      <c r="J80" s="344" t="s">
        <v>3046</v>
      </c>
      <c r="K80" s="344" t="s">
        <v>3047</v>
      </c>
    </row>
    <row r="81" spans="1:11">
      <c r="A81" s="344">
        <v>2</v>
      </c>
      <c r="B81" s="345" t="s">
        <v>4389</v>
      </c>
      <c r="C81" s="673" t="s">
        <v>4392</v>
      </c>
      <c r="D81" s="402" t="s">
        <v>254</v>
      </c>
      <c r="E81" s="402"/>
      <c r="F81" s="344">
        <v>22</v>
      </c>
      <c r="G81" s="388">
        <v>7.5</v>
      </c>
      <c r="H81" s="344"/>
      <c r="I81" s="661">
        <v>0.7</v>
      </c>
      <c r="J81" s="344"/>
      <c r="K81" s="344"/>
    </row>
    <row r="82" spans="1:11" s="350" customFormat="1">
      <c r="A82" s="436" t="s">
        <v>171</v>
      </c>
      <c r="B82" s="439" t="s">
        <v>286</v>
      </c>
      <c r="C82" s="436">
        <f>A83</f>
        <v>1</v>
      </c>
      <c r="D82" s="436"/>
      <c r="E82" s="436"/>
      <c r="F82" s="699"/>
      <c r="G82" s="700">
        <f>G83</f>
        <v>14.3</v>
      </c>
      <c r="H82" s="436"/>
      <c r="I82" s="701"/>
      <c r="J82" s="436"/>
      <c r="K82" s="436"/>
    </row>
    <row r="83" spans="1:11" s="350" customFormat="1" ht="78" customHeight="1">
      <c r="A83" s="344">
        <v>1</v>
      </c>
      <c r="B83" s="345" t="s">
        <v>3798</v>
      </c>
      <c r="C83" s="344" t="s">
        <v>3799</v>
      </c>
      <c r="D83" s="344" t="s">
        <v>3800</v>
      </c>
      <c r="E83" s="344" t="s">
        <v>2365</v>
      </c>
      <c r="F83" s="344" t="s">
        <v>3801</v>
      </c>
      <c r="G83" s="344">
        <v>14.3</v>
      </c>
      <c r="H83" s="344" t="s">
        <v>3802</v>
      </c>
      <c r="I83" s="661">
        <v>0.9</v>
      </c>
      <c r="J83" s="344" t="s">
        <v>3803</v>
      </c>
      <c r="K83" s="344" t="s">
        <v>3804</v>
      </c>
    </row>
    <row r="84" spans="1:11" s="350" customFormat="1">
      <c r="A84" s="436" t="s">
        <v>30</v>
      </c>
      <c r="B84" s="439" t="s">
        <v>240</v>
      </c>
      <c r="C84" s="658">
        <f>C85</f>
        <v>1</v>
      </c>
      <c r="D84" s="11"/>
      <c r="E84" s="11"/>
      <c r="F84" s="436"/>
      <c r="G84" s="687">
        <f>G85</f>
        <v>8.3000000000000007</v>
      </c>
      <c r="H84" s="436"/>
      <c r="I84" s="436"/>
      <c r="J84" s="436"/>
      <c r="K84" s="344"/>
    </row>
    <row r="85" spans="1:11" s="350" customFormat="1">
      <c r="A85" s="436" t="s">
        <v>201</v>
      </c>
      <c r="B85" s="572" t="s">
        <v>67</v>
      </c>
      <c r="C85" s="658">
        <f>A86</f>
        <v>1</v>
      </c>
      <c r="D85" s="11"/>
      <c r="E85" s="11"/>
      <c r="F85" s="436"/>
      <c r="G85" s="687">
        <f>G86</f>
        <v>8.3000000000000007</v>
      </c>
      <c r="H85" s="436"/>
      <c r="I85" s="436"/>
      <c r="J85" s="436"/>
      <c r="K85" s="344"/>
    </row>
    <row r="86" spans="1:11" s="350" customFormat="1" ht="236.25" customHeight="1">
      <c r="A86" s="344">
        <v>1</v>
      </c>
      <c r="B86" s="345" t="s">
        <v>3919</v>
      </c>
      <c r="C86" s="673" t="s">
        <v>3920</v>
      </c>
      <c r="D86" s="402" t="s">
        <v>3894</v>
      </c>
      <c r="E86" s="402" t="s">
        <v>3921</v>
      </c>
      <c r="F86" s="344" t="s">
        <v>3922</v>
      </c>
      <c r="G86" s="388">
        <v>8.3000000000000007</v>
      </c>
      <c r="H86" s="344" t="s">
        <v>3923</v>
      </c>
      <c r="I86" s="661">
        <v>0.9</v>
      </c>
      <c r="J86" s="344" t="s">
        <v>3924</v>
      </c>
      <c r="K86" s="344" t="s">
        <v>3925</v>
      </c>
    </row>
    <row r="87" spans="1:11" s="350" customFormat="1">
      <c r="A87" s="436" t="s">
        <v>2932</v>
      </c>
      <c r="B87" s="439" t="s">
        <v>2933</v>
      </c>
      <c r="C87" s="517">
        <f>A90</f>
        <v>2</v>
      </c>
      <c r="D87" s="344"/>
      <c r="E87" s="702"/>
      <c r="F87" s="344"/>
      <c r="G87" s="503">
        <f>SUM(G89:G90)</f>
        <v>28</v>
      </c>
      <c r="H87" s="344"/>
      <c r="I87" s="344"/>
      <c r="J87" s="344"/>
      <c r="K87" s="344"/>
    </row>
    <row r="88" spans="1:11" s="350" customFormat="1">
      <c r="A88" s="436" t="s">
        <v>229</v>
      </c>
      <c r="B88" s="439" t="s">
        <v>4186</v>
      </c>
      <c r="C88" s="517">
        <v>2</v>
      </c>
      <c r="D88" s="344"/>
      <c r="E88" s="702"/>
      <c r="F88" s="344"/>
      <c r="G88" s="503">
        <f>G89+G90</f>
        <v>28</v>
      </c>
      <c r="H88" s="344"/>
      <c r="I88" s="344"/>
      <c r="J88" s="344"/>
      <c r="K88" s="344"/>
    </row>
    <row r="89" spans="1:11" s="350" customFormat="1" ht="78.75">
      <c r="A89" s="344">
        <v>1</v>
      </c>
      <c r="B89" s="345" t="s">
        <v>2934</v>
      </c>
      <c r="C89" s="422" t="s">
        <v>258</v>
      </c>
      <c r="D89" s="344" t="s">
        <v>64</v>
      </c>
      <c r="E89" s="702" t="s">
        <v>2935</v>
      </c>
      <c r="F89" s="344" t="s">
        <v>2936</v>
      </c>
      <c r="G89" s="692">
        <v>14</v>
      </c>
      <c r="H89" s="344" t="s">
        <v>2937</v>
      </c>
      <c r="I89" s="661">
        <v>0.98</v>
      </c>
      <c r="J89" s="344" t="s">
        <v>2938</v>
      </c>
      <c r="K89" s="344" t="s">
        <v>1915</v>
      </c>
    </row>
    <row r="90" spans="1:11" s="350" customFormat="1" ht="94.5">
      <c r="A90" s="344">
        <v>2</v>
      </c>
      <c r="B90" s="345" t="s">
        <v>2939</v>
      </c>
      <c r="C90" s="344" t="s">
        <v>2940</v>
      </c>
      <c r="D90" s="344" t="s">
        <v>64</v>
      </c>
      <c r="E90" s="702" t="s">
        <v>2944</v>
      </c>
      <c r="F90" s="344" t="s">
        <v>2941</v>
      </c>
      <c r="G90" s="692">
        <v>14</v>
      </c>
      <c r="H90" s="344" t="s">
        <v>2942</v>
      </c>
      <c r="I90" s="661">
        <v>0.8</v>
      </c>
      <c r="J90" s="344" t="s">
        <v>2943</v>
      </c>
      <c r="K90" s="344" t="s">
        <v>1915</v>
      </c>
    </row>
    <row r="91" spans="1:11" s="350" customFormat="1">
      <c r="A91" s="436" t="s">
        <v>239</v>
      </c>
      <c r="B91" s="439" t="s">
        <v>27</v>
      </c>
      <c r="C91" s="658">
        <f>C115+C95+C92+C97+C99+C101+C103+C105+C107+C109+C112+C119</f>
        <v>17</v>
      </c>
      <c r="D91" s="11"/>
      <c r="E91" s="11"/>
      <c r="F91" s="436"/>
      <c r="G91" s="658">
        <f>G115+G95+G92+G97+G99+G101+G103+G105+G107+G109+G112+G119</f>
        <v>321.18300699999998</v>
      </c>
      <c r="H91" s="436"/>
      <c r="I91" s="436"/>
      <c r="J91" s="436"/>
      <c r="K91" s="344"/>
    </row>
    <row r="92" spans="1:11" s="350" customFormat="1">
      <c r="A92" s="436" t="s">
        <v>241</v>
      </c>
      <c r="B92" s="439" t="s">
        <v>108</v>
      </c>
      <c r="C92" s="658">
        <f>A94</f>
        <v>2</v>
      </c>
      <c r="D92" s="11"/>
      <c r="E92" s="11"/>
      <c r="F92" s="436"/>
      <c r="G92" s="659">
        <f>SUM(G93:G94)</f>
        <v>14.931000000000001</v>
      </c>
      <c r="H92" s="436"/>
      <c r="I92" s="436"/>
      <c r="J92" s="436"/>
      <c r="K92" s="344"/>
    </row>
    <row r="93" spans="1:11" s="350" customFormat="1" ht="78.75">
      <c r="A93" s="344">
        <v>1</v>
      </c>
      <c r="B93" s="345" t="s">
        <v>3421</v>
      </c>
      <c r="C93" s="344" t="s">
        <v>276</v>
      </c>
      <c r="D93" s="703" t="s">
        <v>275</v>
      </c>
      <c r="E93" s="388"/>
      <c r="F93" s="703" t="s">
        <v>278</v>
      </c>
      <c r="G93" s="660">
        <v>5.431</v>
      </c>
      <c r="H93" s="344" t="s">
        <v>277</v>
      </c>
      <c r="I93" s="661">
        <v>0.95</v>
      </c>
      <c r="J93" s="703"/>
      <c r="K93" s="344" t="s">
        <v>4237</v>
      </c>
    </row>
    <row r="94" spans="1:11" s="350" customFormat="1" ht="126">
      <c r="A94" s="344">
        <v>2</v>
      </c>
      <c r="B94" s="345" t="s">
        <v>3422</v>
      </c>
      <c r="C94" s="344" t="s">
        <v>3423</v>
      </c>
      <c r="D94" s="703" t="s">
        <v>275</v>
      </c>
      <c r="E94" s="388"/>
      <c r="F94" s="703" t="s">
        <v>1975</v>
      </c>
      <c r="G94" s="660">
        <v>9.5</v>
      </c>
      <c r="H94" s="344" t="s">
        <v>3150</v>
      </c>
      <c r="I94" s="661">
        <v>0.7</v>
      </c>
      <c r="J94" s="703"/>
      <c r="K94" s="344" t="s">
        <v>4237</v>
      </c>
    </row>
    <row r="95" spans="1:11" s="350" customFormat="1">
      <c r="A95" s="436" t="s">
        <v>4148</v>
      </c>
      <c r="B95" s="439" t="s">
        <v>66</v>
      </c>
      <c r="C95" s="658">
        <f>A96</f>
        <v>1</v>
      </c>
      <c r="D95" s="11"/>
      <c r="E95" s="11"/>
      <c r="F95" s="436"/>
      <c r="G95" s="659">
        <f>SUM(G96:G96)</f>
        <v>66.656300000000002</v>
      </c>
      <c r="H95" s="436"/>
      <c r="I95" s="436"/>
      <c r="J95" s="436"/>
      <c r="K95" s="344"/>
    </row>
    <row r="96" spans="1:11" s="350" customFormat="1" ht="141.75">
      <c r="A96" s="344">
        <v>1</v>
      </c>
      <c r="B96" s="345" t="s">
        <v>2199</v>
      </c>
      <c r="C96" s="344" t="s">
        <v>2200</v>
      </c>
      <c r="D96" s="344" t="s">
        <v>250</v>
      </c>
      <c r="E96" s="344" t="s">
        <v>2201</v>
      </c>
      <c r="F96" s="677" t="s">
        <v>2202</v>
      </c>
      <c r="G96" s="679">
        <v>66.656300000000002</v>
      </c>
      <c r="H96" s="422" t="s">
        <v>3030</v>
      </c>
      <c r="I96" s="661">
        <v>0.97</v>
      </c>
      <c r="J96" s="344" t="s">
        <v>2203</v>
      </c>
      <c r="K96" s="344" t="s">
        <v>251</v>
      </c>
    </row>
    <row r="97" spans="1:11" s="691" customFormat="1">
      <c r="A97" s="436" t="s">
        <v>243</v>
      </c>
      <c r="B97" s="439" t="s">
        <v>199</v>
      </c>
      <c r="C97" s="658">
        <f>A98</f>
        <v>1</v>
      </c>
      <c r="D97" s="11"/>
      <c r="E97" s="11"/>
      <c r="F97" s="436"/>
      <c r="G97" s="659">
        <f>G98</f>
        <v>8</v>
      </c>
      <c r="H97" s="436"/>
      <c r="I97" s="436"/>
      <c r="J97" s="436"/>
      <c r="K97" s="344"/>
    </row>
    <row r="98" spans="1:11" s="691" customFormat="1" ht="63">
      <c r="A98" s="344">
        <v>1</v>
      </c>
      <c r="B98" s="345" t="s">
        <v>3926</v>
      </c>
      <c r="C98" s="344" t="s">
        <v>3927</v>
      </c>
      <c r="D98" s="344" t="s">
        <v>2260</v>
      </c>
      <c r="E98" s="704"/>
      <c r="F98" s="704"/>
      <c r="G98" s="660">
        <v>8</v>
      </c>
      <c r="H98" s="704"/>
      <c r="I98" s="705"/>
      <c r="J98" s="704"/>
      <c r="K98" s="704"/>
    </row>
    <row r="99" spans="1:11" s="350" customFormat="1">
      <c r="A99" s="436" t="s">
        <v>4180</v>
      </c>
      <c r="B99" s="439" t="s">
        <v>286</v>
      </c>
      <c r="C99" s="658">
        <f>A100</f>
        <v>1</v>
      </c>
      <c r="D99" s="11"/>
      <c r="E99" s="11"/>
      <c r="F99" s="436"/>
      <c r="G99" s="659">
        <f>SUM(G100:G100)</f>
        <v>9</v>
      </c>
      <c r="H99" s="436"/>
      <c r="I99" s="436"/>
      <c r="J99" s="436"/>
      <c r="K99" s="344"/>
    </row>
    <row r="100" spans="1:11" s="706" customFormat="1" ht="278.25" customHeight="1">
      <c r="A100" s="344">
        <v>1</v>
      </c>
      <c r="B100" s="345" t="s">
        <v>3805</v>
      </c>
      <c r="C100" s="344" t="s">
        <v>3806</v>
      </c>
      <c r="D100" s="402" t="s">
        <v>3800</v>
      </c>
      <c r="E100" s="402" t="s">
        <v>3807</v>
      </c>
      <c r="F100" s="344" t="s">
        <v>3808</v>
      </c>
      <c r="G100" s="675">
        <v>9</v>
      </c>
      <c r="H100" s="344" t="s">
        <v>3809</v>
      </c>
      <c r="I100" s="661">
        <v>0.95</v>
      </c>
      <c r="J100" s="344" t="s">
        <v>3810</v>
      </c>
      <c r="K100" s="344" t="s">
        <v>3811</v>
      </c>
    </row>
    <row r="101" spans="1:11" s="350" customFormat="1">
      <c r="A101" s="436" t="s">
        <v>4181</v>
      </c>
      <c r="B101" s="439" t="s">
        <v>80</v>
      </c>
      <c r="C101" s="658">
        <f>A102</f>
        <v>1</v>
      </c>
      <c r="D101" s="11"/>
      <c r="E101" s="11"/>
      <c r="F101" s="436"/>
      <c r="G101" s="707">
        <f>G102</f>
        <v>11.996</v>
      </c>
      <c r="H101" s="436"/>
      <c r="I101" s="436"/>
      <c r="J101" s="436"/>
      <c r="K101" s="344"/>
    </row>
    <row r="102" spans="1:11" s="350" customFormat="1" ht="382.5" customHeight="1">
      <c r="A102" s="344">
        <v>1</v>
      </c>
      <c r="B102" s="345" t="s">
        <v>2192</v>
      </c>
      <c r="C102" s="344" t="s">
        <v>2193</v>
      </c>
      <c r="D102" s="344" t="s">
        <v>269</v>
      </c>
      <c r="E102" s="388" t="s">
        <v>2194</v>
      </c>
      <c r="F102" s="344" t="s">
        <v>2195</v>
      </c>
      <c r="G102" s="708">
        <v>11.996</v>
      </c>
      <c r="H102" s="709"/>
      <c r="I102" s="661">
        <v>0.99</v>
      </c>
      <c r="J102" s="677" t="s">
        <v>2196</v>
      </c>
      <c r="K102" s="710" t="s">
        <v>3591</v>
      </c>
    </row>
    <row r="103" spans="1:11" s="662" customFormat="1">
      <c r="A103" s="436" t="s">
        <v>4182</v>
      </c>
      <c r="B103" s="439" t="s">
        <v>65</v>
      </c>
      <c r="C103" s="436">
        <f>A104</f>
        <v>1</v>
      </c>
      <c r="D103" s="344"/>
      <c r="E103" s="711"/>
      <c r="F103" s="344"/>
      <c r="G103" s="687">
        <f>G104</f>
        <v>9.5</v>
      </c>
      <c r="H103" s="344"/>
      <c r="I103" s="712"/>
      <c r="J103" s="711"/>
      <c r="K103" s="422"/>
    </row>
    <row r="104" spans="1:11" s="662" customFormat="1" ht="78.75">
      <c r="A104" s="344">
        <v>1</v>
      </c>
      <c r="B104" s="345" t="s">
        <v>3661</v>
      </c>
      <c r="C104" s="344" t="s">
        <v>3662</v>
      </c>
      <c r="D104" s="344" t="s">
        <v>275</v>
      </c>
      <c r="E104" s="677" t="s">
        <v>2204</v>
      </c>
      <c r="F104" s="344" t="s">
        <v>3666</v>
      </c>
      <c r="G104" s="388">
        <v>9.5</v>
      </c>
      <c r="H104" s="344" t="s">
        <v>3663</v>
      </c>
      <c r="I104" s="667" t="s">
        <v>3664</v>
      </c>
      <c r="J104" s="677" t="s">
        <v>3665</v>
      </c>
      <c r="K104" s="344" t="s">
        <v>3667</v>
      </c>
    </row>
    <row r="105" spans="1:11" s="662" customFormat="1">
      <c r="A105" s="436" t="s">
        <v>4143</v>
      </c>
      <c r="B105" s="439" t="s">
        <v>118</v>
      </c>
      <c r="C105" s="436">
        <f>A106</f>
        <v>1</v>
      </c>
      <c r="D105" s="344"/>
      <c r="E105" s="711"/>
      <c r="F105" s="344"/>
      <c r="G105" s="659">
        <f>G106</f>
        <v>14.892707</v>
      </c>
      <c r="H105" s="344"/>
      <c r="I105" s="712"/>
      <c r="J105" s="711"/>
      <c r="K105" s="422"/>
    </row>
    <row r="106" spans="1:11" s="662" customFormat="1" ht="105" customHeight="1">
      <c r="A106" s="344">
        <v>1</v>
      </c>
      <c r="B106" s="345" t="s">
        <v>3540</v>
      </c>
      <c r="C106" s="422" t="s">
        <v>3541</v>
      </c>
      <c r="D106" s="344" t="s">
        <v>1977</v>
      </c>
      <c r="E106" s="702" t="s">
        <v>3542</v>
      </c>
      <c r="F106" s="344" t="s">
        <v>3543</v>
      </c>
      <c r="G106" s="660">
        <v>14.892707</v>
      </c>
      <c r="H106" s="344" t="s">
        <v>3544</v>
      </c>
      <c r="I106" s="344" t="s">
        <v>3545</v>
      </c>
      <c r="J106" s="344" t="s">
        <v>3546</v>
      </c>
      <c r="K106" s="344" t="s">
        <v>3547</v>
      </c>
    </row>
    <row r="107" spans="1:11" s="662" customFormat="1">
      <c r="A107" s="436" t="s">
        <v>4183</v>
      </c>
      <c r="B107" s="439" t="s">
        <v>69</v>
      </c>
      <c r="C107" s="436">
        <f>A108</f>
        <v>1</v>
      </c>
      <c r="D107" s="344"/>
      <c r="E107" s="711"/>
      <c r="F107" s="344"/>
      <c r="G107" s="687">
        <f>SUM(G108:G108)</f>
        <v>8.1489999999999991</v>
      </c>
      <c r="H107" s="344"/>
      <c r="I107" s="712"/>
      <c r="J107" s="711"/>
      <c r="K107" s="422"/>
    </row>
    <row r="108" spans="1:11" s="662" customFormat="1" ht="47.25">
      <c r="A108" s="344">
        <v>1</v>
      </c>
      <c r="B108" s="345" t="s">
        <v>4333</v>
      </c>
      <c r="C108" s="422" t="s">
        <v>4317</v>
      </c>
      <c r="D108" s="344" t="s">
        <v>4329</v>
      </c>
      <c r="E108" s="702"/>
      <c r="F108" s="344"/>
      <c r="G108" s="388">
        <v>8.1489999999999991</v>
      </c>
      <c r="H108" s="344"/>
      <c r="I108" s="344" t="s">
        <v>4334</v>
      </c>
      <c r="J108" s="344" t="s">
        <v>4335</v>
      </c>
      <c r="K108" s="344"/>
    </row>
    <row r="109" spans="1:11" s="662" customFormat="1" ht="47.25">
      <c r="A109" s="436" t="s">
        <v>4712</v>
      </c>
      <c r="B109" s="439" t="s">
        <v>3819</v>
      </c>
      <c r="C109" s="436">
        <f>A111</f>
        <v>2</v>
      </c>
      <c r="D109" s="344"/>
      <c r="E109" s="711"/>
      <c r="F109" s="344"/>
      <c r="G109" s="659">
        <f>SUM(G110:G111)</f>
        <v>125.05200000000001</v>
      </c>
      <c r="H109" s="344"/>
      <c r="I109" s="712"/>
      <c r="J109" s="711"/>
      <c r="K109" s="422"/>
    </row>
    <row r="110" spans="1:11" s="662" customFormat="1" ht="384" customHeight="1">
      <c r="A110" s="344">
        <v>1</v>
      </c>
      <c r="B110" s="345" t="s">
        <v>3835</v>
      </c>
      <c r="C110" s="344" t="s">
        <v>1912</v>
      </c>
      <c r="D110" s="344" t="s">
        <v>3819</v>
      </c>
      <c r="E110" s="677" t="s">
        <v>3842</v>
      </c>
      <c r="F110" s="344" t="s">
        <v>3836</v>
      </c>
      <c r="G110" s="660">
        <v>109.95</v>
      </c>
      <c r="H110" s="344" t="s">
        <v>1913</v>
      </c>
      <c r="I110" s="667" t="s">
        <v>3837</v>
      </c>
      <c r="J110" s="344" t="s">
        <v>1914</v>
      </c>
      <c r="K110" s="344" t="s">
        <v>1915</v>
      </c>
    </row>
    <row r="111" spans="1:11" s="662" customFormat="1" ht="256.5" customHeight="1">
      <c r="A111" s="344">
        <v>2</v>
      </c>
      <c r="B111" s="345" t="s">
        <v>3838</v>
      </c>
      <c r="C111" s="344"/>
      <c r="D111" s="344"/>
      <c r="E111" s="713" t="s">
        <v>3839</v>
      </c>
      <c r="F111" s="344" t="s">
        <v>3840</v>
      </c>
      <c r="G111" s="660">
        <v>15.102</v>
      </c>
      <c r="H111" s="344" t="s">
        <v>3833</v>
      </c>
      <c r="I111" s="344" t="s">
        <v>3841</v>
      </c>
      <c r="J111" s="344"/>
      <c r="K111" s="344"/>
    </row>
    <row r="112" spans="1:11" s="662" customFormat="1">
      <c r="A112" s="436" t="s">
        <v>4719</v>
      </c>
      <c r="B112" s="572" t="s">
        <v>62</v>
      </c>
      <c r="C112" s="436">
        <f>A114</f>
        <v>2</v>
      </c>
      <c r="D112" s="344"/>
      <c r="E112" s="713"/>
      <c r="F112" s="344"/>
      <c r="G112" s="659">
        <f>SUM(G113:G114)</f>
        <v>24.82</v>
      </c>
      <c r="H112" s="344"/>
      <c r="I112" s="344"/>
      <c r="J112" s="344"/>
      <c r="K112" s="344"/>
    </row>
    <row r="113" spans="1:11" s="662" customFormat="1" ht="110.25">
      <c r="A113" s="344">
        <v>1</v>
      </c>
      <c r="B113" s="345" t="s">
        <v>4374</v>
      </c>
      <c r="C113" s="344" t="s">
        <v>4375</v>
      </c>
      <c r="D113" s="344" t="s">
        <v>4376</v>
      </c>
      <c r="E113" s="713" t="s">
        <v>323</v>
      </c>
      <c r="F113" s="344" t="s">
        <v>4377</v>
      </c>
      <c r="G113" s="660">
        <v>11.43</v>
      </c>
      <c r="H113" s="344" t="s">
        <v>4378</v>
      </c>
      <c r="I113" s="661">
        <v>0.9</v>
      </c>
      <c r="J113" s="344" t="s">
        <v>4379</v>
      </c>
      <c r="K113" s="344" t="s">
        <v>4388</v>
      </c>
    </row>
    <row r="114" spans="1:11" s="662" customFormat="1" ht="126">
      <c r="A114" s="344">
        <v>2</v>
      </c>
      <c r="B114" s="345" t="s">
        <v>4380</v>
      </c>
      <c r="C114" s="344" t="s">
        <v>4381</v>
      </c>
      <c r="D114" s="344" t="s">
        <v>4376</v>
      </c>
      <c r="E114" s="713" t="s">
        <v>323</v>
      </c>
      <c r="F114" s="344" t="s">
        <v>4382</v>
      </c>
      <c r="G114" s="660">
        <v>13.39</v>
      </c>
      <c r="H114" s="344" t="s">
        <v>4378</v>
      </c>
      <c r="I114" s="661">
        <v>0.9</v>
      </c>
      <c r="J114" s="344" t="s">
        <v>4383</v>
      </c>
      <c r="K114" s="344" t="s">
        <v>4388</v>
      </c>
    </row>
    <row r="115" spans="1:11" s="662" customFormat="1">
      <c r="A115" s="436" t="s">
        <v>4720</v>
      </c>
      <c r="B115" s="439" t="s">
        <v>4186</v>
      </c>
      <c r="C115" s="658">
        <f>A118</f>
        <v>3</v>
      </c>
      <c r="D115" s="11"/>
      <c r="E115" s="11"/>
      <c r="F115" s="436"/>
      <c r="G115" s="659">
        <f>SUM(G116:G118)</f>
        <v>26.986000000000001</v>
      </c>
      <c r="H115" s="436"/>
      <c r="I115" s="436"/>
      <c r="J115" s="436"/>
      <c r="K115" s="344"/>
    </row>
    <row r="116" spans="1:11" s="662" customFormat="1" ht="141.75">
      <c r="A116" s="344">
        <v>1</v>
      </c>
      <c r="B116" s="345" t="s">
        <v>2921</v>
      </c>
      <c r="C116" s="344" t="s">
        <v>77</v>
      </c>
      <c r="D116" s="344" t="s">
        <v>64</v>
      </c>
      <c r="E116" s="344" t="s">
        <v>2922</v>
      </c>
      <c r="F116" s="344" t="s">
        <v>2923</v>
      </c>
      <c r="G116" s="344">
        <v>14</v>
      </c>
      <c r="H116" s="344" t="s">
        <v>2924</v>
      </c>
      <c r="I116" s="661">
        <v>0.98</v>
      </c>
      <c r="J116" s="344" t="s">
        <v>2925</v>
      </c>
      <c r="K116" s="344" t="s">
        <v>1915</v>
      </c>
    </row>
    <row r="117" spans="1:11" s="662" customFormat="1" ht="63">
      <c r="A117" s="344">
        <v>2</v>
      </c>
      <c r="B117" s="345" t="s">
        <v>4395</v>
      </c>
      <c r="C117" s="673"/>
      <c r="D117" s="402" t="s">
        <v>64</v>
      </c>
      <c r="E117" s="402" t="s">
        <v>2945</v>
      </c>
      <c r="F117" s="344" t="s">
        <v>2946</v>
      </c>
      <c r="G117" s="660">
        <v>5</v>
      </c>
      <c r="H117" s="344" t="s">
        <v>2947</v>
      </c>
      <c r="I117" s="661">
        <v>0.9</v>
      </c>
      <c r="J117" s="344" t="s">
        <v>4396</v>
      </c>
      <c r="K117" s="344" t="s">
        <v>1915</v>
      </c>
    </row>
    <row r="118" spans="1:11" s="662" customFormat="1" ht="94.5">
      <c r="A118" s="344">
        <v>3</v>
      </c>
      <c r="B118" s="345" t="s">
        <v>2927</v>
      </c>
      <c r="C118" s="673" t="s">
        <v>2926</v>
      </c>
      <c r="D118" s="402" t="s">
        <v>64</v>
      </c>
      <c r="E118" s="402" t="s">
        <v>2928</v>
      </c>
      <c r="F118" s="344" t="s">
        <v>2929</v>
      </c>
      <c r="G118" s="660">
        <v>7.9859999999999998</v>
      </c>
      <c r="H118" s="344" t="s">
        <v>2930</v>
      </c>
      <c r="I118" s="661">
        <v>0.05</v>
      </c>
      <c r="J118" s="344" t="s">
        <v>2931</v>
      </c>
      <c r="K118" s="344" t="s">
        <v>1915</v>
      </c>
    </row>
    <row r="119" spans="1:11" s="662" customFormat="1">
      <c r="A119" s="436" t="s">
        <v>4721</v>
      </c>
      <c r="B119" s="572" t="s">
        <v>214</v>
      </c>
      <c r="C119" s="436">
        <f>A120</f>
        <v>1</v>
      </c>
      <c r="D119" s="344"/>
      <c r="E119" s="713"/>
      <c r="F119" s="344"/>
      <c r="G119" s="659">
        <f>G120</f>
        <v>1.2</v>
      </c>
      <c r="H119" s="344"/>
      <c r="I119" s="344"/>
      <c r="J119" s="344"/>
      <c r="K119" s="344"/>
    </row>
    <row r="120" spans="1:11" s="662" customFormat="1" ht="126">
      <c r="A120" s="344">
        <v>1</v>
      </c>
      <c r="B120" s="345" t="s">
        <v>4397</v>
      </c>
      <c r="C120" s="344" t="s">
        <v>4398</v>
      </c>
      <c r="D120" s="344" t="s">
        <v>4121</v>
      </c>
      <c r="E120" s="713"/>
      <c r="F120" s="344" t="s">
        <v>4399</v>
      </c>
      <c r="G120" s="660">
        <v>1.2</v>
      </c>
      <c r="H120" s="344" t="s">
        <v>4400</v>
      </c>
      <c r="I120" s="661">
        <v>0.7</v>
      </c>
      <c r="J120" s="344"/>
      <c r="K120" s="344" t="s">
        <v>4401</v>
      </c>
    </row>
    <row r="121" spans="1:11" s="350" customFormat="1" ht="26.25" customHeight="1">
      <c r="A121" s="436" t="s">
        <v>438</v>
      </c>
      <c r="B121" s="439" t="s">
        <v>28</v>
      </c>
      <c r="C121" s="658">
        <f>C122+C125+C128+C130+C132+C134+C136+C139+C141+C145+C148+C152+C154+C158</f>
        <v>26</v>
      </c>
      <c r="D121" s="11"/>
      <c r="E121" s="11"/>
      <c r="F121" s="436"/>
      <c r="G121" s="503">
        <f>G122+G125+G128+G130+G132+G134+G136+G139+G141+G145+G148+G152+G154+G158</f>
        <v>33952.218397000004</v>
      </c>
      <c r="H121" s="436"/>
      <c r="I121" s="436"/>
      <c r="J121" s="436"/>
      <c r="K121" s="344"/>
    </row>
    <row r="122" spans="1:11" s="350" customFormat="1" ht="24" customHeight="1">
      <c r="A122" s="436" t="s">
        <v>440</v>
      </c>
      <c r="B122" s="439" t="s">
        <v>118</v>
      </c>
      <c r="C122" s="658">
        <f>A124</f>
        <v>2</v>
      </c>
      <c r="D122" s="11"/>
      <c r="E122" s="11"/>
      <c r="F122" s="436"/>
      <c r="G122" s="503">
        <f>SUM(G123:G124)</f>
        <v>19.003959000000002</v>
      </c>
      <c r="H122" s="436"/>
      <c r="I122" s="436"/>
      <c r="J122" s="436"/>
      <c r="K122" s="344"/>
    </row>
    <row r="123" spans="1:11" s="706" customFormat="1" ht="105" customHeight="1">
      <c r="A123" s="344">
        <v>1</v>
      </c>
      <c r="B123" s="370" t="s">
        <v>3526</v>
      </c>
      <c r="C123" s="376" t="s">
        <v>3523</v>
      </c>
      <c r="D123" s="376" t="s">
        <v>1977</v>
      </c>
      <c r="E123" s="344" t="s">
        <v>3527</v>
      </c>
      <c r="F123" s="376" t="s">
        <v>3528</v>
      </c>
      <c r="G123" s="679">
        <v>9.0057670000000005</v>
      </c>
      <c r="H123" s="376" t="s">
        <v>3529</v>
      </c>
      <c r="I123" s="344" t="s">
        <v>3530</v>
      </c>
      <c r="J123" s="376" t="s">
        <v>3531</v>
      </c>
      <c r="K123" s="376" t="s">
        <v>3532</v>
      </c>
    </row>
    <row r="124" spans="1:11" s="706" customFormat="1" ht="102.75" customHeight="1">
      <c r="A124" s="344">
        <v>2</v>
      </c>
      <c r="B124" s="370" t="s">
        <v>3533</v>
      </c>
      <c r="C124" s="376" t="s">
        <v>3534</v>
      </c>
      <c r="D124" s="376" t="s">
        <v>1977</v>
      </c>
      <c r="E124" s="344" t="s">
        <v>3535</v>
      </c>
      <c r="F124" s="376" t="s">
        <v>3536</v>
      </c>
      <c r="G124" s="697">
        <v>9.9981919999999995</v>
      </c>
      <c r="H124" s="376" t="s">
        <v>3537</v>
      </c>
      <c r="I124" s="344" t="s">
        <v>1978</v>
      </c>
      <c r="J124" s="376" t="s">
        <v>3538</v>
      </c>
      <c r="K124" s="376" t="s">
        <v>3539</v>
      </c>
    </row>
    <row r="125" spans="1:11" ht="26.25" customHeight="1">
      <c r="A125" s="436" t="s">
        <v>1789</v>
      </c>
      <c r="B125" s="439" t="s">
        <v>252</v>
      </c>
      <c r="C125" s="658">
        <f>A127</f>
        <v>2</v>
      </c>
      <c r="D125" s="11"/>
      <c r="E125" s="11"/>
      <c r="F125" s="436"/>
      <c r="G125" s="714">
        <f>SUM(G126:G127)</f>
        <v>12.25</v>
      </c>
      <c r="H125" s="436"/>
      <c r="I125" s="436"/>
      <c r="J125" s="436"/>
      <c r="K125" s="344"/>
    </row>
    <row r="126" spans="1:11" s="691" customFormat="1" ht="102" customHeight="1">
      <c r="A126" s="366">
        <v>1</v>
      </c>
      <c r="B126" s="345" t="s">
        <v>2253</v>
      </c>
      <c r="C126" s="344" t="s">
        <v>259</v>
      </c>
      <c r="D126" s="344" t="s">
        <v>429</v>
      </c>
      <c r="E126" s="344"/>
      <c r="F126" s="677" t="s">
        <v>428</v>
      </c>
      <c r="G126" s="682">
        <v>1.72</v>
      </c>
      <c r="H126" s="422"/>
      <c r="I126" s="345"/>
      <c r="J126" s="344" t="s">
        <v>2254</v>
      </c>
      <c r="K126" s="344" t="s">
        <v>2255</v>
      </c>
    </row>
    <row r="127" spans="1:11" s="691" customFormat="1" ht="356.25" customHeight="1">
      <c r="A127" s="366">
        <v>2</v>
      </c>
      <c r="B127" s="345" t="s">
        <v>1959</v>
      </c>
      <c r="C127" s="344" t="s">
        <v>259</v>
      </c>
      <c r="D127" s="344" t="s">
        <v>429</v>
      </c>
      <c r="E127" s="344"/>
      <c r="F127" s="677" t="s">
        <v>2256</v>
      </c>
      <c r="G127" s="682">
        <v>10.53</v>
      </c>
      <c r="H127" s="344" t="s">
        <v>2257</v>
      </c>
      <c r="I127" s="661">
        <v>0.3</v>
      </c>
      <c r="J127" s="344" t="s">
        <v>2258</v>
      </c>
      <c r="K127" s="344" t="s">
        <v>2259</v>
      </c>
    </row>
    <row r="128" spans="1:11" ht="18.75" customHeight="1">
      <c r="A128" s="436" t="s">
        <v>4149</v>
      </c>
      <c r="B128" s="439" t="s">
        <v>199</v>
      </c>
      <c r="C128" s="658">
        <f>A129</f>
        <v>1</v>
      </c>
      <c r="D128" s="11"/>
      <c r="E128" s="11"/>
      <c r="F128" s="436"/>
      <c r="G128" s="715">
        <f>G129</f>
        <v>6.5</v>
      </c>
      <c r="H128" s="436"/>
      <c r="I128" s="436"/>
      <c r="J128" s="436"/>
      <c r="K128" s="344"/>
    </row>
    <row r="129" spans="1:11" ht="63">
      <c r="A129" s="366">
        <v>1</v>
      </c>
      <c r="B129" s="345" t="s">
        <v>3928</v>
      </c>
      <c r="C129" s="344" t="s">
        <v>2261</v>
      </c>
      <c r="D129" s="344" t="s">
        <v>2260</v>
      </c>
      <c r="E129" s="704"/>
      <c r="F129" s="704"/>
      <c r="G129" s="344">
        <v>6.5</v>
      </c>
      <c r="H129" s="704"/>
      <c r="I129" s="716"/>
      <c r="J129" s="704"/>
      <c r="K129" s="704"/>
    </row>
    <row r="130" spans="1:11">
      <c r="A130" s="436" t="s">
        <v>4150</v>
      </c>
      <c r="B130" s="439" t="s">
        <v>286</v>
      </c>
      <c r="C130" s="658">
        <f>A131</f>
        <v>1</v>
      </c>
      <c r="D130" s="11"/>
      <c r="E130" s="11"/>
      <c r="F130" s="436"/>
      <c r="G130" s="441">
        <f>SUM(G131:G131)</f>
        <v>15</v>
      </c>
      <c r="H130" s="436"/>
      <c r="I130" s="436"/>
      <c r="J130" s="436"/>
      <c r="K130" s="344"/>
    </row>
    <row r="131" spans="1:11" s="691" customFormat="1" ht="214.5" customHeight="1">
      <c r="A131" s="366">
        <v>1</v>
      </c>
      <c r="B131" s="345" t="s">
        <v>3812</v>
      </c>
      <c r="C131" s="344" t="s">
        <v>3813</v>
      </c>
      <c r="D131" s="344" t="s">
        <v>3800</v>
      </c>
      <c r="E131" s="344" t="s">
        <v>3814</v>
      </c>
      <c r="F131" s="677" t="s">
        <v>3815</v>
      </c>
      <c r="G131" s="697">
        <v>15</v>
      </c>
      <c r="H131" s="344" t="s">
        <v>3816</v>
      </c>
      <c r="I131" s="661">
        <v>0.95</v>
      </c>
      <c r="J131" s="344" t="s">
        <v>3817</v>
      </c>
      <c r="K131" s="344" t="s">
        <v>3818</v>
      </c>
    </row>
    <row r="132" spans="1:11">
      <c r="A132" s="436" t="s">
        <v>4151</v>
      </c>
      <c r="B132" s="439" t="s">
        <v>197</v>
      </c>
      <c r="C132" s="658">
        <f>A133</f>
        <v>1</v>
      </c>
      <c r="D132" s="11"/>
      <c r="E132" s="11"/>
      <c r="F132" s="436"/>
      <c r="G132" s="441">
        <f>G133</f>
        <v>7</v>
      </c>
      <c r="H132" s="436"/>
      <c r="I132" s="436"/>
      <c r="J132" s="436"/>
      <c r="K132" s="344"/>
    </row>
    <row r="133" spans="1:11" ht="130.5" customHeight="1">
      <c r="A133" s="344">
        <v>1</v>
      </c>
      <c r="B133" s="345" t="s">
        <v>3158</v>
      </c>
      <c r="C133" s="344" t="s">
        <v>1981</v>
      </c>
      <c r="D133" s="402" t="s">
        <v>3122</v>
      </c>
      <c r="E133" s="402" t="s">
        <v>3159</v>
      </c>
      <c r="F133" s="344" t="s">
        <v>3160</v>
      </c>
      <c r="G133" s="344">
        <v>7</v>
      </c>
      <c r="H133" s="344" t="s">
        <v>3161</v>
      </c>
      <c r="I133" s="344">
        <v>0.35</v>
      </c>
      <c r="J133" s="344" t="s">
        <v>3162</v>
      </c>
      <c r="K133" s="344" t="s">
        <v>3163</v>
      </c>
    </row>
    <row r="134" spans="1:11">
      <c r="A134" s="436" t="s">
        <v>4152</v>
      </c>
      <c r="B134" s="439" t="s">
        <v>195</v>
      </c>
      <c r="C134" s="658">
        <f>A135</f>
        <v>1</v>
      </c>
      <c r="D134" s="11"/>
      <c r="E134" s="11"/>
      <c r="F134" s="436"/>
      <c r="G134" s="717"/>
      <c r="H134" s="436"/>
      <c r="I134" s="436"/>
      <c r="J134" s="436"/>
      <c r="K134" s="344"/>
    </row>
    <row r="135" spans="1:11" ht="63">
      <c r="A135" s="344">
        <v>1</v>
      </c>
      <c r="B135" s="345" t="s">
        <v>3048</v>
      </c>
      <c r="C135" s="344" t="s">
        <v>3049</v>
      </c>
      <c r="D135" s="402" t="s">
        <v>254</v>
      </c>
      <c r="E135" s="402" t="s">
        <v>3050</v>
      </c>
      <c r="F135" s="344"/>
      <c r="G135" s="344"/>
      <c r="H135" s="344" t="s">
        <v>3051</v>
      </c>
      <c r="I135" s="344"/>
      <c r="J135" s="344" t="s">
        <v>3052</v>
      </c>
      <c r="K135" s="344"/>
    </row>
    <row r="136" spans="1:11">
      <c r="A136" s="436" t="s">
        <v>4153</v>
      </c>
      <c r="B136" s="439" t="s">
        <v>107</v>
      </c>
      <c r="C136" s="658">
        <f>A138</f>
        <v>2</v>
      </c>
      <c r="D136" s="11"/>
      <c r="E136" s="11"/>
      <c r="F136" s="436"/>
      <c r="G136" s="717">
        <f>SUM(G137:G138)</f>
        <v>1.9670000000000001</v>
      </c>
      <c r="H136" s="436"/>
      <c r="I136" s="436"/>
      <c r="J136" s="436"/>
      <c r="K136" s="344"/>
    </row>
    <row r="137" spans="1:11" ht="110.25">
      <c r="A137" s="344">
        <v>1</v>
      </c>
      <c r="B137" s="345" t="s">
        <v>3621</v>
      </c>
      <c r="C137" s="673" t="s">
        <v>3618</v>
      </c>
      <c r="D137" s="402" t="s">
        <v>3611</v>
      </c>
      <c r="E137" s="402" t="s">
        <v>3612</v>
      </c>
      <c r="F137" s="344" t="s">
        <v>3622</v>
      </c>
      <c r="G137" s="718">
        <v>0.98399999999999999</v>
      </c>
      <c r="H137" s="344" t="s">
        <v>3623</v>
      </c>
      <c r="I137" s="661">
        <v>0.2</v>
      </c>
      <c r="J137" s="344" t="s">
        <v>3624</v>
      </c>
      <c r="K137" s="344" t="s">
        <v>3625</v>
      </c>
    </row>
    <row r="138" spans="1:11" ht="110.25">
      <c r="A138" s="344">
        <v>2</v>
      </c>
      <c r="B138" s="345" t="s">
        <v>3626</v>
      </c>
      <c r="C138" s="344" t="s">
        <v>3627</v>
      </c>
      <c r="D138" s="402" t="s">
        <v>3611</v>
      </c>
      <c r="E138" s="402" t="s">
        <v>3612</v>
      </c>
      <c r="F138" s="344" t="s">
        <v>3628</v>
      </c>
      <c r="G138" s="344">
        <v>0.98299999999999998</v>
      </c>
      <c r="H138" s="344" t="s">
        <v>3623</v>
      </c>
      <c r="I138" s="661">
        <v>0.3</v>
      </c>
      <c r="J138" s="344" t="s">
        <v>3629</v>
      </c>
      <c r="K138" s="344" t="s">
        <v>3625</v>
      </c>
    </row>
    <row r="139" spans="1:11">
      <c r="A139" s="436" t="s">
        <v>4154</v>
      </c>
      <c r="B139" s="439" t="s">
        <v>71</v>
      </c>
      <c r="C139" s="658">
        <f>A140</f>
        <v>1</v>
      </c>
      <c r="D139" s="11"/>
      <c r="E139" s="11"/>
      <c r="F139" s="436"/>
      <c r="G139" s="715">
        <f>G140</f>
        <v>1.097</v>
      </c>
      <c r="H139" s="436"/>
      <c r="I139" s="436"/>
      <c r="J139" s="436"/>
      <c r="K139" s="344"/>
    </row>
    <row r="140" spans="1:11" ht="42.75" customHeight="1">
      <c r="A140" s="344">
        <v>1</v>
      </c>
      <c r="B140" s="345" t="s">
        <v>3797</v>
      </c>
      <c r="C140" s="344" t="s">
        <v>3793</v>
      </c>
      <c r="D140" s="402" t="s">
        <v>3794</v>
      </c>
      <c r="E140" s="402" t="s">
        <v>3795</v>
      </c>
      <c r="F140" s="344"/>
      <c r="G140" s="388">
        <v>1.097</v>
      </c>
      <c r="H140" s="344">
        <v>2024</v>
      </c>
      <c r="I140" s="661">
        <v>0.2</v>
      </c>
      <c r="J140" s="344"/>
      <c r="K140" s="344" t="s">
        <v>3796</v>
      </c>
    </row>
    <row r="141" spans="1:11" s="691" customFormat="1">
      <c r="A141" s="436" t="s">
        <v>4722</v>
      </c>
      <c r="B141" s="719" t="s">
        <v>258</v>
      </c>
      <c r="C141" s="720">
        <f>A144</f>
        <v>3</v>
      </c>
      <c r="D141" s="721"/>
      <c r="E141" s="721"/>
      <c r="F141" s="721"/>
      <c r="G141" s="722">
        <f>SUM(G142:G144)</f>
        <v>25.435254</v>
      </c>
      <c r="H141" s="721"/>
      <c r="I141" s="723"/>
      <c r="J141" s="721"/>
      <c r="K141" s="721"/>
    </row>
    <row r="142" spans="1:11" s="691" customFormat="1" ht="102" customHeight="1">
      <c r="A142" s="721">
        <v>1</v>
      </c>
      <c r="B142" s="362" t="s">
        <v>3929</v>
      </c>
      <c r="C142" s="721" t="s">
        <v>3930</v>
      </c>
      <c r="D142" s="721" t="s">
        <v>257</v>
      </c>
      <c r="F142" s="721" t="s">
        <v>3931</v>
      </c>
      <c r="G142" s="724">
        <v>11.449073</v>
      </c>
      <c r="H142" s="725" t="s">
        <v>3932</v>
      </c>
      <c r="I142" s="726">
        <v>0.75</v>
      </c>
      <c r="J142" s="723" t="s">
        <v>4184</v>
      </c>
      <c r="K142" s="721" t="s">
        <v>1982</v>
      </c>
    </row>
    <row r="143" spans="1:11" s="691" customFormat="1" ht="100.5" customHeight="1">
      <c r="A143" s="721">
        <v>2</v>
      </c>
      <c r="B143" s="727" t="s">
        <v>3933</v>
      </c>
      <c r="C143" s="721" t="s">
        <v>3934</v>
      </c>
      <c r="D143" s="721" t="s">
        <v>257</v>
      </c>
      <c r="F143" s="721" t="s">
        <v>3935</v>
      </c>
      <c r="G143" s="725">
        <v>6.9929420000000002</v>
      </c>
      <c r="H143" s="721" t="s">
        <v>3932</v>
      </c>
      <c r="I143" s="723">
        <v>0.98</v>
      </c>
      <c r="J143" s="721" t="s">
        <v>4185</v>
      </c>
      <c r="K143" s="721" t="s">
        <v>1982</v>
      </c>
    </row>
    <row r="144" spans="1:11" s="691" customFormat="1" ht="104.25" customHeight="1">
      <c r="A144" s="721">
        <v>3</v>
      </c>
      <c r="B144" s="727" t="s">
        <v>3936</v>
      </c>
      <c r="C144" s="721" t="s">
        <v>3937</v>
      </c>
      <c r="D144" s="721" t="s">
        <v>257</v>
      </c>
      <c r="F144" s="721" t="s">
        <v>3938</v>
      </c>
      <c r="G144" s="725">
        <v>6.993239</v>
      </c>
      <c r="H144" s="721" t="s">
        <v>3932</v>
      </c>
      <c r="I144" s="723">
        <v>0.99</v>
      </c>
      <c r="J144" s="721" t="s">
        <v>3939</v>
      </c>
      <c r="K144" s="721" t="s">
        <v>1982</v>
      </c>
    </row>
    <row r="145" spans="1:11" s="730" customFormat="1">
      <c r="A145" s="517" t="s">
        <v>4723</v>
      </c>
      <c r="B145" s="439" t="s">
        <v>253</v>
      </c>
      <c r="C145" s="517">
        <f>A147</f>
        <v>2</v>
      </c>
      <c r="D145" s="517"/>
      <c r="E145" s="436"/>
      <c r="F145" s="436"/>
      <c r="G145" s="728">
        <f>SUM(G146:G147)</f>
        <v>17</v>
      </c>
      <c r="H145" s="436"/>
      <c r="I145" s="729"/>
      <c r="J145" s="436"/>
      <c r="K145" s="436"/>
    </row>
    <row r="146" spans="1:11" s="691" customFormat="1" ht="78.75">
      <c r="A146" s="422">
        <v>1</v>
      </c>
      <c r="B146" s="345" t="s">
        <v>3176</v>
      </c>
      <c r="C146" s="344" t="s">
        <v>3177</v>
      </c>
      <c r="D146" s="344" t="s">
        <v>324</v>
      </c>
      <c r="E146" s="344"/>
      <c r="F146" s="344" t="s">
        <v>3178</v>
      </c>
      <c r="G146" s="731">
        <v>9</v>
      </c>
      <c r="H146" s="344"/>
      <c r="I146" s="680"/>
      <c r="J146" s="677" t="s">
        <v>3179</v>
      </c>
      <c r="K146" s="805" t="s">
        <v>2245</v>
      </c>
    </row>
    <row r="147" spans="1:11" s="691" customFormat="1" ht="78.75">
      <c r="A147" s="422">
        <v>2</v>
      </c>
      <c r="B147" s="345" t="s">
        <v>3180</v>
      </c>
      <c r="C147" s="344" t="s">
        <v>3181</v>
      </c>
      <c r="D147" s="344" t="s">
        <v>324</v>
      </c>
      <c r="E147" s="344"/>
      <c r="F147" s="344" t="s">
        <v>3182</v>
      </c>
      <c r="G147" s="731">
        <v>8</v>
      </c>
      <c r="H147" s="344"/>
      <c r="I147" s="680"/>
      <c r="J147" s="677" t="s">
        <v>3183</v>
      </c>
      <c r="K147" s="806"/>
    </row>
    <row r="148" spans="1:11" s="733" customFormat="1">
      <c r="A148" s="436" t="s">
        <v>4724</v>
      </c>
      <c r="B148" s="572" t="s">
        <v>214</v>
      </c>
      <c r="C148" s="436">
        <f>A151</f>
        <v>3</v>
      </c>
      <c r="D148" s="436"/>
      <c r="E148" s="436"/>
      <c r="F148" s="436"/>
      <c r="G148" s="503">
        <f>SUM(G149:G151)</f>
        <v>33700</v>
      </c>
      <c r="H148" s="436"/>
      <c r="I148" s="695"/>
      <c r="J148" s="436"/>
      <c r="K148" s="732"/>
    </row>
    <row r="149" spans="1:11" s="733" customFormat="1" ht="257.25" customHeight="1">
      <c r="A149" s="519">
        <v>1</v>
      </c>
      <c r="B149" s="345" t="s">
        <v>4114</v>
      </c>
      <c r="C149" s="376" t="s">
        <v>4115</v>
      </c>
      <c r="D149" s="376" t="s">
        <v>4101</v>
      </c>
      <c r="E149" s="734" t="s">
        <v>4116</v>
      </c>
      <c r="F149" s="735" t="s">
        <v>4117</v>
      </c>
      <c r="G149" s="736">
        <v>25000</v>
      </c>
      <c r="H149" s="734" t="s">
        <v>4118</v>
      </c>
      <c r="I149" s="737">
        <v>0.9</v>
      </c>
      <c r="J149" s="734" t="s">
        <v>4119</v>
      </c>
      <c r="K149" s="734" t="s">
        <v>4120</v>
      </c>
    </row>
    <row r="150" spans="1:11" s="733" customFormat="1" ht="159" customHeight="1">
      <c r="A150" s="344">
        <v>2</v>
      </c>
      <c r="B150" s="345" t="s">
        <v>4099</v>
      </c>
      <c r="C150" s="376" t="s">
        <v>4100</v>
      </c>
      <c r="D150" s="376" t="s">
        <v>4101</v>
      </c>
      <c r="E150" s="370" t="s">
        <v>4102</v>
      </c>
      <c r="F150" s="376" t="s">
        <v>4103</v>
      </c>
      <c r="G150" s="697">
        <v>7200</v>
      </c>
      <c r="H150" s="376" t="s">
        <v>4104</v>
      </c>
      <c r="I150" s="680">
        <v>0.8</v>
      </c>
      <c r="J150" s="376" t="s">
        <v>4105</v>
      </c>
      <c r="K150" s="376" t="s">
        <v>4106</v>
      </c>
    </row>
    <row r="151" spans="1:11" s="696" customFormat="1" ht="157.5" customHeight="1">
      <c r="A151" s="344">
        <v>3</v>
      </c>
      <c r="B151" s="345" t="s">
        <v>4107</v>
      </c>
      <c r="C151" s="376" t="s">
        <v>4108</v>
      </c>
      <c r="D151" s="376" t="s">
        <v>4101</v>
      </c>
      <c r="E151" s="370" t="s">
        <v>4109</v>
      </c>
      <c r="F151" s="344" t="s">
        <v>4110</v>
      </c>
      <c r="G151" s="697">
        <v>1500</v>
      </c>
      <c r="H151" s="376" t="s">
        <v>4111</v>
      </c>
      <c r="I151" s="680">
        <v>0.3</v>
      </c>
      <c r="J151" s="376" t="s">
        <v>4112</v>
      </c>
      <c r="K151" s="376" t="s">
        <v>4113</v>
      </c>
    </row>
    <row r="152" spans="1:11" s="696" customFormat="1">
      <c r="A152" s="436" t="s">
        <v>4725</v>
      </c>
      <c r="B152" s="572" t="s">
        <v>67</v>
      </c>
      <c r="C152" s="436">
        <f>A153</f>
        <v>1</v>
      </c>
      <c r="D152" s="436"/>
      <c r="E152" s="436"/>
      <c r="F152" s="436"/>
      <c r="G152" s="503">
        <f>G153</f>
        <v>16.187183999999998</v>
      </c>
      <c r="H152" s="436"/>
      <c r="I152" s="695"/>
      <c r="J152" s="436"/>
      <c r="K152" s="732"/>
    </row>
    <row r="153" spans="1:11" s="696" customFormat="1" ht="409.5" customHeight="1">
      <c r="A153" s="344">
        <v>1</v>
      </c>
      <c r="B153" s="345" t="s">
        <v>3909</v>
      </c>
      <c r="C153" s="366" t="s">
        <v>3910</v>
      </c>
      <c r="D153" s="738" t="s">
        <v>3903</v>
      </c>
      <c r="E153" s="344" t="s">
        <v>3911</v>
      </c>
      <c r="F153" s="677" t="s">
        <v>3912</v>
      </c>
      <c r="G153" s="692">
        <v>16.187183999999998</v>
      </c>
      <c r="H153" s="689" t="s">
        <v>3915</v>
      </c>
      <c r="I153" s="680">
        <v>0.95</v>
      </c>
      <c r="J153" s="344" t="s">
        <v>3913</v>
      </c>
      <c r="K153" s="344" t="s">
        <v>3914</v>
      </c>
    </row>
    <row r="154" spans="1:11" s="696" customFormat="1" ht="47.25">
      <c r="A154" s="436" t="s">
        <v>4726</v>
      </c>
      <c r="B154" s="439" t="s">
        <v>3819</v>
      </c>
      <c r="C154" s="436">
        <f>A157</f>
        <v>3</v>
      </c>
      <c r="D154" s="436"/>
      <c r="E154" s="436"/>
      <c r="F154" s="436"/>
      <c r="G154" s="503">
        <f>SUM(G155:G157)</f>
        <v>100.27800000000001</v>
      </c>
      <c r="H154" s="436"/>
      <c r="I154" s="695"/>
      <c r="J154" s="436"/>
      <c r="K154" s="732"/>
    </row>
    <row r="155" spans="1:11" s="696" customFormat="1" ht="409.5">
      <c r="A155" s="739">
        <v>1</v>
      </c>
      <c r="B155" s="740" t="s">
        <v>3820</v>
      </c>
      <c r="C155" s="741" t="s">
        <v>108</v>
      </c>
      <c r="D155" s="742" t="s">
        <v>3819</v>
      </c>
      <c r="E155" s="743" t="s">
        <v>3821</v>
      </c>
      <c r="F155" s="744" t="s">
        <v>3822</v>
      </c>
      <c r="G155" s="739">
        <v>23.503</v>
      </c>
      <c r="H155" s="745" t="s">
        <v>3823</v>
      </c>
      <c r="I155" s="746" t="s">
        <v>3824</v>
      </c>
      <c r="J155" s="841" t="s">
        <v>3825</v>
      </c>
      <c r="K155" s="841" t="s">
        <v>3826</v>
      </c>
    </row>
    <row r="156" spans="1:11" s="696" customFormat="1" ht="409.5">
      <c r="A156" s="422">
        <v>2</v>
      </c>
      <c r="B156" s="345" t="s">
        <v>3827</v>
      </c>
      <c r="C156" s="741" t="s">
        <v>108</v>
      </c>
      <c r="D156" s="742" t="s">
        <v>3819</v>
      </c>
      <c r="E156" s="747" t="s">
        <v>3821</v>
      </c>
      <c r="F156" s="748" t="s">
        <v>3828</v>
      </c>
      <c r="G156" s="422">
        <v>50.904000000000003</v>
      </c>
      <c r="H156" s="745" t="s">
        <v>3823</v>
      </c>
      <c r="I156" s="749" t="s">
        <v>3829</v>
      </c>
      <c r="J156" s="806"/>
      <c r="K156" s="806"/>
    </row>
    <row r="157" spans="1:11" s="696" customFormat="1" ht="357.75" customHeight="1">
      <c r="A157" s="422">
        <v>3</v>
      </c>
      <c r="B157" s="345" t="s">
        <v>3830</v>
      </c>
      <c r="C157" s="741" t="s">
        <v>108</v>
      </c>
      <c r="D157" s="742" t="s">
        <v>3819</v>
      </c>
      <c r="E157" s="344" t="s">
        <v>3831</v>
      </c>
      <c r="F157" s="748" t="s">
        <v>3832</v>
      </c>
      <c r="G157" s="422">
        <v>25.870999999999999</v>
      </c>
      <c r="H157" s="745" t="s">
        <v>3833</v>
      </c>
      <c r="I157" s="677" t="s">
        <v>3834</v>
      </c>
      <c r="J157" s="806"/>
      <c r="K157" s="806"/>
    </row>
    <row r="158" spans="1:11" s="696" customFormat="1">
      <c r="A158" s="436" t="s">
        <v>4727</v>
      </c>
      <c r="B158" s="439" t="s">
        <v>69</v>
      </c>
      <c r="C158" s="436">
        <f>A161</f>
        <v>3</v>
      </c>
      <c r="D158" s="436"/>
      <c r="E158" s="436"/>
      <c r="F158" s="436"/>
      <c r="G158" s="503">
        <f>SUM(G159:G161)</f>
        <v>30.5</v>
      </c>
      <c r="H158" s="436"/>
      <c r="I158" s="695"/>
      <c r="J158" s="436"/>
      <c r="K158" s="732"/>
    </row>
    <row r="159" spans="1:11" s="696" customFormat="1" ht="78.75">
      <c r="A159" s="344">
        <v>1</v>
      </c>
      <c r="B159" s="345" t="s">
        <v>4326</v>
      </c>
      <c r="C159" s="422" t="s">
        <v>433</v>
      </c>
      <c r="D159" s="344" t="s">
        <v>4329</v>
      </c>
      <c r="E159" s="702"/>
      <c r="F159" s="344"/>
      <c r="G159" s="388">
        <v>9.5</v>
      </c>
      <c r="H159" s="344"/>
      <c r="I159" s="344" t="s">
        <v>3530</v>
      </c>
      <c r="J159" s="344" t="s">
        <v>4331</v>
      </c>
      <c r="K159" s="344"/>
    </row>
    <row r="160" spans="1:11" s="696" customFormat="1" ht="47.25">
      <c r="A160" s="344">
        <v>2</v>
      </c>
      <c r="B160" s="345" t="s">
        <v>4327</v>
      </c>
      <c r="C160" s="422" t="s">
        <v>4328</v>
      </c>
      <c r="D160" s="344" t="s">
        <v>4329</v>
      </c>
      <c r="E160" s="702"/>
      <c r="F160" s="344"/>
      <c r="G160" s="388">
        <v>8.5</v>
      </c>
      <c r="H160" s="344"/>
      <c r="I160" s="344" t="s">
        <v>4330</v>
      </c>
      <c r="J160" s="344" t="s">
        <v>4332</v>
      </c>
      <c r="K160" s="344"/>
    </row>
    <row r="161" spans="1:11" s="696" customFormat="1" ht="31.5">
      <c r="A161" s="344">
        <v>3</v>
      </c>
      <c r="B161" s="345" t="s">
        <v>2288</v>
      </c>
      <c r="C161" s="422" t="s">
        <v>434</v>
      </c>
      <c r="D161" s="344" t="s">
        <v>254</v>
      </c>
      <c r="E161" s="702"/>
      <c r="F161" s="344"/>
      <c r="G161" s="388">
        <v>12.5</v>
      </c>
      <c r="H161" s="344"/>
      <c r="I161" s="344" t="s">
        <v>1980</v>
      </c>
      <c r="J161" s="344" t="s">
        <v>2289</v>
      </c>
      <c r="K161" s="344"/>
    </row>
    <row r="162" spans="1:11" s="696" customFormat="1" ht="16.5">
      <c r="A162" s="436" t="s">
        <v>4166</v>
      </c>
      <c r="B162" s="439" t="s">
        <v>439</v>
      </c>
      <c r="C162" s="750">
        <f>C163</f>
        <v>1</v>
      </c>
      <c r="D162" s="742"/>
      <c r="E162" s="344"/>
      <c r="F162" s="748"/>
      <c r="G162" s="693">
        <f>G164</f>
        <v>3.8660000000000001</v>
      </c>
      <c r="H162" s="745"/>
      <c r="I162" s="749"/>
      <c r="J162" s="520"/>
      <c r="K162" s="520"/>
    </row>
    <row r="163" spans="1:11" s="696" customFormat="1">
      <c r="A163" s="436" t="s">
        <v>4728</v>
      </c>
      <c r="B163" s="572" t="s">
        <v>67</v>
      </c>
      <c r="C163" s="436">
        <f>A164</f>
        <v>1</v>
      </c>
      <c r="D163" s="344"/>
      <c r="E163" s="344"/>
      <c r="F163" s="344"/>
      <c r="G163" s="503"/>
      <c r="H163" s="344"/>
      <c r="I163" s="661"/>
      <c r="J163" s="344"/>
      <c r="K163" s="751"/>
    </row>
    <row r="164" spans="1:11" s="696" customFormat="1" ht="283.5" customHeight="1">
      <c r="A164" s="366">
        <v>1</v>
      </c>
      <c r="B164" s="740" t="s">
        <v>2187</v>
      </c>
      <c r="C164" s="344" t="s">
        <v>2188</v>
      </c>
      <c r="D164" s="677" t="s">
        <v>1911</v>
      </c>
      <c r="E164" s="752" t="s">
        <v>2189</v>
      </c>
      <c r="F164" s="344" t="s">
        <v>3916</v>
      </c>
      <c r="G164" s="682">
        <v>3.8660000000000001</v>
      </c>
      <c r="H164" s="344" t="s">
        <v>3917</v>
      </c>
      <c r="I164" s="661">
        <v>0.95</v>
      </c>
      <c r="J164" s="344" t="s">
        <v>3918</v>
      </c>
      <c r="K164" s="753" t="s">
        <v>2190</v>
      </c>
    </row>
  </sheetData>
  <mergeCells count="5">
    <mergeCell ref="J155:J157"/>
    <mergeCell ref="K155:K157"/>
    <mergeCell ref="A1:K1"/>
    <mergeCell ref="A2:K2"/>
    <mergeCell ref="K146:K147"/>
  </mergeCells>
  <phoneticPr fontId="4" type="noConversion"/>
  <printOptions horizontalCentered="1"/>
  <pageMargins left="0.25" right="0.25" top="0.5" bottom="0.3" header="0" footer="0"/>
  <pageSetup paperSize="9" scale="70" fitToHeight="0" orientation="landscape" verticalDpi="0" r:id="rId1"/>
  <headerFooter differentFirst="1" alignWithMargins="0">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AB121"/>
  <sheetViews>
    <sheetView view="pageBreakPreview" zoomScaleNormal="106" zoomScaleSheetLayoutView="100" workbookViewId="0">
      <pane ySplit="7" topLeftCell="A8" activePane="bottomLeft" state="frozen"/>
      <selection pane="bottomLeft" activeCell="N79" sqref="N79"/>
    </sheetView>
  </sheetViews>
  <sheetFormatPr defaultColWidth="9.33203125" defaultRowHeight="12.75"/>
  <cols>
    <col min="1" max="1" width="4.33203125" style="144" customWidth="1"/>
    <col min="2" max="2" width="20.1640625" style="1" customWidth="1"/>
    <col min="3" max="3" width="9.83203125" style="1" customWidth="1"/>
    <col min="4" max="4" width="6.33203125" style="1" bestFit="1" customWidth="1"/>
    <col min="5" max="5" width="8.1640625" style="1" bestFit="1" customWidth="1"/>
    <col min="6" max="6" width="6.5" style="1" bestFit="1" customWidth="1"/>
    <col min="7" max="7" width="5.6640625" style="1" customWidth="1"/>
    <col min="8" max="8" width="7.1640625" style="1" customWidth="1"/>
    <col min="9" max="9" width="5.6640625" style="1" bestFit="1" customWidth="1"/>
    <col min="10" max="10" width="7.1640625" style="1" customWidth="1"/>
    <col min="11" max="13" width="7.1640625" style="166" customWidth="1"/>
    <col min="14" max="14" width="32.6640625" style="9" customWidth="1"/>
    <col min="15" max="15" width="7.1640625" style="1" customWidth="1"/>
    <col min="16" max="16" width="15.5" style="1" customWidth="1"/>
    <col min="17" max="17" width="9.33203125" style="1" customWidth="1"/>
    <col min="18" max="18" width="13.33203125" style="1" customWidth="1"/>
    <col min="19" max="16384" width="9.33203125" style="1"/>
  </cols>
  <sheetData>
    <row r="1" spans="1:28" ht="16.5">
      <c r="A1" s="845" t="s">
        <v>2915</v>
      </c>
      <c r="B1" s="845"/>
      <c r="C1" s="845"/>
      <c r="D1" s="845"/>
      <c r="E1" s="845"/>
      <c r="F1" s="845"/>
      <c r="G1" s="845"/>
      <c r="H1" s="845"/>
      <c r="I1" s="845"/>
      <c r="J1" s="845"/>
      <c r="K1" s="845"/>
      <c r="L1" s="845"/>
      <c r="M1" s="845"/>
      <c r="N1" s="845"/>
      <c r="O1" s="845"/>
      <c r="P1" s="845"/>
      <c r="Q1" s="845"/>
      <c r="R1" s="845"/>
    </row>
    <row r="2" spans="1:28" ht="18.75" customHeight="1">
      <c r="A2" s="845" t="s">
        <v>4349</v>
      </c>
      <c r="B2" s="845"/>
      <c r="C2" s="845"/>
      <c r="D2" s="845"/>
      <c r="E2" s="845"/>
      <c r="F2" s="845"/>
      <c r="G2" s="845"/>
      <c r="H2" s="845"/>
      <c r="I2" s="845"/>
      <c r="J2" s="845"/>
      <c r="K2" s="845"/>
      <c r="L2" s="845"/>
      <c r="M2" s="845"/>
      <c r="N2" s="845"/>
      <c r="O2" s="845"/>
      <c r="P2" s="845"/>
      <c r="Q2" s="845"/>
      <c r="R2" s="845"/>
    </row>
    <row r="3" spans="1:28" ht="18.75" customHeight="1">
      <c r="A3" s="846" t="s">
        <v>4350</v>
      </c>
      <c r="B3" s="846"/>
      <c r="C3" s="846"/>
      <c r="D3" s="846"/>
      <c r="E3" s="846"/>
      <c r="F3" s="846"/>
      <c r="G3" s="846"/>
      <c r="H3" s="846"/>
      <c r="I3" s="846"/>
      <c r="J3" s="846"/>
      <c r="K3" s="846"/>
      <c r="L3" s="846"/>
      <c r="M3" s="846"/>
      <c r="N3" s="846"/>
      <c r="O3" s="846"/>
      <c r="P3" s="846"/>
      <c r="Q3" s="846"/>
      <c r="R3" s="2"/>
    </row>
    <row r="4" spans="1:28" ht="6" customHeight="1">
      <c r="A4" s="3"/>
      <c r="B4" s="3"/>
      <c r="C4" s="3"/>
      <c r="D4" s="3"/>
      <c r="E4" s="3"/>
      <c r="F4" s="3"/>
      <c r="G4" s="3"/>
      <c r="H4" s="3"/>
      <c r="I4" s="3"/>
      <c r="J4" s="3"/>
      <c r="K4" s="145"/>
      <c r="L4" s="145"/>
      <c r="M4" s="145"/>
      <c r="N4" s="3"/>
      <c r="O4" s="3"/>
      <c r="P4" s="3"/>
      <c r="Q4" s="3"/>
      <c r="R4" s="4"/>
    </row>
    <row r="5" spans="1:28" ht="22.5" customHeight="1">
      <c r="A5" s="847" t="s">
        <v>36</v>
      </c>
      <c r="B5" s="847" t="s">
        <v>49</v>
      </c>
      <c r="C5" s="847" t="s">
        <v>37</v>
      </c>
      <c r="D5" s="847" t="s">
        <v>50</v>
      </c>
      <c r="E5" s="847" t="s">
        <v>51</v>
      </c>
      <c r="F5" s="847"/>
      <c r="G5" s="847"/>
      <c r="H5" s="847" t="s">
        <v>39</v>
      </c>
      <c r="I5" s="847"/>
      <c r="J5" s="847"/>
      <c r="K5" s="848" t="s">
        <v>47</v>
      </c>
      <c r="L5" s="848"/>
      <c r="M5" s="848" t="s">
        <v>38</v>
      </c>
      <c r="N5" s="847" t="s">
        <v>52</v>
      </c>
      <c r="O5" s="847" t="s">
        <v>53</v>
      </c>
      <c r="P5" s="847" t="s">
        <v>54</v>
      </c>
      <c r="Q5" s="847" t="s">
        <v>55</v>
      </c>
      <c r="R5" s="847" t="s">
        <v>14</v>
      </c>
    </row>
    <row r="6" spans="1:28">
      <c r="A6" s="847"/>
      <c r="B6" s="847"/>
      <c r="C6" s="847"/>
      <c r="D6" s="847"/>
      <c r="E6" s="847" t="s">
        <v>56</v>
      </c>
      <c r="F6" s="847" t="s">
        <v>57</v>
      </c>
      <c r="G6" s="847"/>
      <c r="H6" s="847" t="s">
        <v>43</v>
      </c>
      <c r="I6" s="847" t="s">
        <v>44</v>
      </c>
      <c r="J6" s="847" t="s">
        <v>15</v>
      </c>
      <c r="K6" s="848" t="s">
        <v>45</v>
      </c>
      <c r="L6" s="848" t="s">
        <v>46</v>
      </c>
      <c r="M6" s="848"/>
      <c r="N6" s="847"/>
      <c r="O6" s="847"/>
      <c r="P6" s="847"/>
      <c r="Q6" s="847"/>
      <c r="R6" s="847"/>
    </row>
    <row r="7" spans="1:28" ht="36" customHeight="1">
      <c r="A7" s="847"/>
      <c r="B7" s="847"/>
      <c r="C7" s="847"/>
      <c r="D7" s="847"/>
      <c r="E7" s="847"/>
      <c r="F7" s="10" t="s">
        <v>58</v>
      </c>
      <c r="G7" s="10" t="s">
        <v>59</v>
      </c>
      <c r="H7" s="847"/>
      <c r="I7" s="847"/>
      <c r="J7" s="847"/>
      <c r="K7" s="848"/>
      <c r="L7" s="848"/>
      <c r="M7" s="848"/>
      <c r="N7" s="847"/>
      <c r="O7" s="847"/>
      <c r="P7" s="847"/>
      <c r="Q7" s="847"/>
      <c r="R7" s="847"/>
    </row>
    <row r="8" spans="1:28">
      <c r="A8" s="5">
        <v>-1</v>
      </c>
      <c r="B8" s="5">
        <v>-2</v>
      </c>
      <c r="C8" s="5">
        <v>-3</v>
      </c>
      <c r="D8" s="5">
        <v>-4</v>
      </c>
      <c r="E8" s="5">
        <v>-5</v>
      </c>
      <c r="F8" s="5">
        <v>-6</v>
      </c>
      <c r="G8" s="5">
        <v>-7</v>
      </c>
      <c r="H8" s="5">
        <v>-8</v>
      </c>
      <c r="I8" s="5">
        <v>-9</v>
      </c>
      <c r="J8" s="6">
        <v>-10</v>
      </c>
      <c r="K8" s="146">
        <v>-11</v>
      </c>
      <c r="L8" s="147">
        <v>-12</v>
      </c>
      <c r="M8" s="146">
        <v>-13</v>
      </c>
      <c r="N8" s="6">
        <v>-14</v>
      </c>
      <c r="O8" s="5">
        <v>-15</v>
      </c>
      <c r="P8" s="6">
        <v>-16</v>
      </c>
      <c r="Q8" s="5">
        <v>-17</v>
      </c>
      <c r="R8" s="5"/>
    </row>
    <row r="9" spans="1:28" s="17" customFormat="1">
      <c r="A9" s="28"/>
      <c r="B9" s="28" t="s">
        <v>61</v>
      </c>
      <c r="C9" s="28">
        <f>C10+C13+C23</f>
        <v>83</v>
      </c>
      <c r="D9" s="28"/>
      <c r="E9" s="28"/>
      <c r="F9" s="28"/>
      <c r="G9" s="28"/>
      <c r="H9" s="28">
        <f>H10+H13+H23</f>
        <v>17</v>
      </c>
      <c r="I9" s="28">
        <f>I10+I13+I23</f>
        <v>55</v>
      </c>
      <c r="J9" s="28">
        <f>J10+J13+J23</f>
        <v>0</v>
      </c>
      <c r="K9" s="148"/>
      <c r="L9" s="148"/>
      <c r="M9" s="148"/>
      <c r="N9" s="29"/>
      <c r="O9" s="28"/>
      <c r="P9" s="28"/>
      <c r="Q9" s="28"/>
      <c r="R9" s="28"/>
    </row>
    <row r="10" spans="1:28" s="180" customFormat="1" ht="15">
      <c r="B10" s="185" t="s">
        <v>40</v>
      </c>
      <c r="C10" s="176">
        <f>C11</f>
        <v>1</v>
      </c>
      <c r="D10" s="177"/>
      <c r="E10" s="177"/>
      <c r="F10" s="177"/>
      <c r="G10" s="177"/>
      <c r="H10" s="178">
        <f>H11</f>
        <v>0</v>
      </c>
      <c r="I10" s="178">
        <f>I11</f>
        <v>1</v>
      </c>
      <c r="J10" s="178">
        <f>J11</f>
        <v>0</v>
      </c>
      <c r="K10" s="179"/>
      <c r="L10" s="179"/>
      <c r="M10" s="179"/>
      <c r="N10" s="177"/>
      <c r="O10" s="177"/>
      <c r="P10" s="177"/>
      <c r="Q10" s="177"/>
      <c r="R10" s="177"/>
    </row>
    <row r="11" spans="1:28" s="135" customFormat="1" ht="12">
      <c r="A11" s="173"/>
      <c r="B11" s="172" t="s">
        <v>77</v>
      </c>
      <c r="C11" s="116">
        <f>A12</f>
        <v>1</v>
      </c>
      <c r="D11" s="181"/>
      <c r="E11" s="101"/>
      <c r="F11" s="182"/>
      <c r="G11" s="101"/>
      <c r="H11" s="118">
        <f>SUM(COUNTA(H12:H12))</f>
        <v>0</v>
      </c>
      <c r="I11" s="118">
        <f>SUM(COUNTA(I12:I12))</f>
        <v>1</v>
      </c>
      <c r="J11" s="118">
        <f>SUM(COUNTA(J12:J12))</f>
        <v>0</v>
      </c>
      <c r="K11" s="183"/>
      <c r="L11" s="183"/>
      <c r="M11" s="183"/>
      <c r="N11" s="105"/>
      <c r="O11" s="99"/>
      <c r="P11" s="181"/>
      <c r="Q11" s="181"/>
      <c r="R11" s="101"/>
      <c r="S11" s="134"/>
      <c r="T11" s="134"/>
      <c r="U11" s="134"/>
      <c r="V11" s="134"/>
      <c r="W11" s="134"/>
      <c r="X11" s="134"/>
      <c r="Y11" s="134"/>
      <c r="Z11" s="134"/>
      <c r="AA11" s="134"/>
      <c r="AB11" s="134"/>
    </row>
    <row r="12" spans="1:28" s="19" customFormat="1" ht="409.5">
      <c r="A12" s="99">
        <v>1</v>
      </c>
      <c r="B12" s="100" t="s">
        <v>309</v>
      </c>
      <c r="C12" s="101" t="s">
        <v>363</v>
      </c>
      <c r="D12" s="101">
        <v>20</v>
      </c>
      <c r="E12" s="101">
        <v>10.28</v>
      </c>
      <c r="F12" s="101">
        <v>25.7</v>
      </c>
      <c r="G12" s="101">
        <v>268</v>
      </c>
      <c r="H12" s="101"/>
      <c r="I12" s="99" t="s">
        <v>63</v>
      </c>
      <c r="J12" s="103"/>
      <c r="K12" s="149">
        <v>722</v>
      </c>
      <c r="L12" s="149">
        <v>418</v>
      </c>
      <c r="M12" s="150">
        <v>5221</v>
      </c>
      <c r="N12" s="107" t="s">
        <v>2090</v>
      </c>
      <c r="O12" s="105"/>
      <c r="P12" s="101" t="s">
        <v>64</v>
      </c>
      <c r="Q12" s="106">
        <v>30000</v>
      </c>
      <c r="R12" s="101"/>
      <c r="S12" s="18"/>
      <c r="T12" s="18"/>
      <c r="U12" s="18"/>
      <c r="V12" s="18"/>
      <c r="W12" s="18"/>
      <c r="X12" s="18"/>
      <c r="Y12" s="18"/>
      <c r="Z12" s="18"/>
      <c r="AA12" s="18"/>
      <c r="AB12" s="18"/>
    </row>
    <row r="13" spans="1:28" s="14" customFormat="1" ht="15">
      <c r="A13" s="849" t="s">
        <v>41</v>
      </c>
      <c r="B13" s="850"/>
      <c r="C13" s="186">
        <f>C14+C16+C18+C20</f>
        <v>5</v>
      </c>
      <c r="D13" s="177"/>
      <c r="E13" s="177"/>
      <c r="F13" s="177"/>
      <c r="G13" s="177"/>
      <c r="H13" s="186">
        <f>H14+H16+H18+H20</f>
        <v>2</v>
      </c>
      <c r="I13" s="186">
        <f>I14+I20</f>
        <v>2</v>
      </c>
      <c r="J13" s="186">
        <f>J14+J16+J18+J20</f>
        <v>0</v>
      </c>
      <c r="K13" s="179"/>
      <c r="L13" s="179"/>
      <c r="M13" s="179"/>
      <c r="N13" s="177"/>
      <c r="O13" s="178"/>
      <c r="P13" s="178"/>
      <c r="Q13" s="177"/>
      <c r="R13" s="187"/>
    </row>
    <row r="14" spans="1:28" s="109" customFormat="1" ht="15">
      <c r="A14" s="118"/>
      <c r="B14" s="133" t="s">
        <v>71</v>
      </c>
      <c r="C14" s="116">
        <f>A15</f>
        <v>1</v>
      </c>
      <c r="D14" s="133"/>
      <c r="E14" s="133"/>
      <c r="F14" s="133"/>
      <c r="G14" s="133"/>
      <c r="H14" s="118">
        <v>0</v>
      </c>
      <c r="I14" s="118">
        <f t="shared" ref="I14:J14" si="0">SUM(COUNTA(I15))</f>
        <v>1</v>
      </c>
      <c r="J14" s="118">
        <f t="shared" si="0"/>
        <v>0</v>
      </c>
      <c r="K14" s="157"/>
      <c r="L14" s="157"/>
      <c r="M14" s="157"/>
      <c r="N14" s="119"/>
      <c r="O14" s="118"/>
      <c r="P14" s="175"/>
      <c r="Q14" s="133"/>
      <c r="R14" s="101"/>
    </row>
    <row r="15" spans="1:28" s="109" customFormat="1" ht="63.75">
      <c r="A15" s="108">
        <v>1</v>
      </c>
      <c r="B15" s="191" t="s">
        <v>72</v>
      </c>
      <c r="C15" s="101" t="s">
        <v>73</v>
      </c>
      <c r="D15" s="108"/>
      <c r="E15" s="108">
        <v>0.22</v>
      </c>
      <c r="F15" s="101">
        <v>14.36</v>
      </c>
      <c r="G15" s="101">
        <v>163</v>
      </c>
      <c r="H15" s="101"/>
      <c r="I15" s="108" t="s">
        <v>63</v>
      </c>
      <c r="J15" s="108"/>
      <c r="K15" s="151">
        <v>50</v>
      </c>
      <c r="L15" s="151">
        <v>53.1</v>
      </c>
      <c r="M15" s="151">
        <v>15</v>
      </c>
      <c r="N15" s="104" t="s">
        <v>1908</v>
      </c>
      <c r="O15" s="108"/>
      <c r="P15" s="101" t="s">
        <v>64</v>
      </c>
      <c r="Q15" s="102">
        <v>5000</v>
      </c>
      <c r="R15" s="101"/>
    </row>
    <row r="16" spans="1:28" s="109" customFormat="1" ht="15">
      <c r="A16" s="173"/>
      <c r="B16" s="174" t="s">
        <v>93</v>
      </c>
      <c r="C16" s="116">
        <f>A17</f>
        <v>1</v>
      </c>
      <c r="D16" s="108"/>
      <c r="E16" s="108"/>
      <c r="F16" s="101"/>
      <c r="G16" s="101"/>
      <c r="H16" s="118">
        <f>SUM(COUNTA(H17))</f>
        <v>1</v>
      </c>
      <c r="I16" s="118">
        <f>SUM(COUNTA(I17))</f>
        <v>0</v>
      </c>
      <c r="J16" s="118">
        <f>SUM(COUNTA(J17))</f>
        <v>0</v>
      </c>
      <c r="K16" s="151"/>
      <c r="L16" s="151"/>
      <c r="M16" s="151"/>
      <c r="N16" s="119"/>
      <c r="O16" s="108"/>
      <c r="P16" s="101"/>
      <c r="Q16" s="102"/>
      <c r="R16" s="101"/>
    </row>
    <row r="17" spans="1:18" s="109" customFormat="1" ht="51">
      <c r="A17" s="99">
        <v>1</v>
      </c>
      <c r="B17" s="110" t="s">
        <v>92</v>
      </c>
      <c r="C17" s="101" t="s">
        <v>306</v>
      </c>
      <c r="D17" s="108">
        <v>6.5</v>
      </c>
      <c r="E17" s="108">
        <v>0.83</v>
      </c>
      <c r="F17" s="101"/>
      <c r="G17" s="101">
        <v>249.2</v>
      </c>
      <c r="H17" s="101" t="s">
        <v>63</v>
      </c>
      <c r="I17" s="108"/>
      <c r="J17" s="108"/>
      <c r="K17" s="150"/>
      <c r="L17" s="150">
        <v>55</v>
      </c>
      <c r="M17" s="151">
        <v>55</v>
      </c>
      <c r="N17" s="104" t="s">
        <v>535</v>
      </c>
      <c r="O17" s="105"/>
      <c r="P17" s="101" t="s">
        <v>64</v>
      </c>
      <c r="Q17" s="111">
        <v>5000</v>
      </c>
      <c r="R17" s="101" t="s">
        <v>4357</v>
      </c>
    </row>
    <row r="18" spans="1:18" s="109" customFormat="1" ht="15">
      <c r="A18" s="99"/>
      <c r="B18" s="172" t="s">
        <v>118</v>
      </c>
      <c r="C18" s="116">
        <f>A19</f>
        <v>1</v>
      </c>
      <c r="D18" s="108"/>
      <c r="E18" s="108"/>
      <c r="F18" s="101"/>
      <c r="G18" s="101"/>
      <c r="H18" s="118">
        <f>SUM(COUNTA(H19))</f>
        <v>1</v>
      </c>
      <c r="I18" s="118">
        <f t="shared" ref="I18:J18" si="1">SUM(COUNTA(I19))</f>
        <v>0</v>
      </c>
      <c r="J18" s="118">
        <f t="shared" si="1"/>
        <v>0</v>
      </c>
      <c r="K18" s="150"/>
      <c r="L18" s="150"/>
      <c r="M18" s="151"/>
      <c r="N18" s="105"/>
      <c r="O18" s="105"/>
      <c r="P18" s="101"/>
      <c r="Q18" s="111"/>
      <c r="R18" s="101"/>
    </row>
    <row r="19" spans="1:18" s="109" customFormat="1" ht="102">
      <c r="A19" s="99">
        <v>1</v>
      </c>
      <c r="B19" s="113" t="s">
        <v>315</v>
      </c>
      <c r="C19" s="101" t="s">
        <v>2091</v>
      </c>
      <c r="D19" s="108">
        <v>1.1299999999999999</v>
      </c>
      <c r="E19" s="108">
        <v>0.18</v>
      </c>
      <c r="F19" s="101">
        <v>4</v>
      </c>
      <c r="G19" s="101">
        <v>402.5</v>
      </c>
      <c r="H19" s="101" t="s">
        <v>63</v>
      </c>
      <c r="I19" s="108"/>
      <c r="J19" s="108"/>
      <c r="K19" s="150"/>
      <c r="L19" s="150">
        <v>98</v>
      </c>
      <c r="M19" s="151">
        <v>327</v>
      </c>
      <c r="N19" s="104" t="s">
        <v>1909</v>
      </c>
      <c r="O19" s="105"/>
      <c r="P19" s="101" t="s">
        <v>64</v>
      </c>
      <c r="Q19" s="111">
        <v>2000</v>
      </c>
      <c r="R19" s="101"/>
    </row>
    <row r="20" spans="1:18" s="109" customFormat="1" ht="15">
      <c r="A20" s="99"/>
      <c r="B20" s="171" t="s">
        <v>65</v>
      </c>
      <c r="C20" s="116">
        <f>A22</f>
        <v>2</v>
      </c>
      <c r="D20" s="108"/>
      <c r="E20" s="108"/>
      <c r="F20" s="101"/>
      <c r="G20" s="101"/>
      <c r="H20" s="118">
        <f>SUM(COUNTA(H22))</f>
        <v>0</v>
      </c>
      <c r="I20" s="118">
        <f t="shared" ref="I20:J20" si="2">SUM(COUNTA(I22))</f>
        <v>1</v>
      </c>
      <c r="J20" s="118">
        <f t="shared" si="2"/>
        <v>0</v>
      </c>
      <c r="K20" s="150"/>
      <c r="L20" s="150"/>
      <c r="M20" s="151"/>
      <c r="N20" s="104"/>
      <c r="O20" s="105"/>
      <c r="P20" s="101"/>
      <c r="Q20" s="111"/>
      <c r="R20" s="101"/>
    </row>
    <row r="21" spans="1:18" s="109" customFormat="1" ht="24">
      <c r="A21" s="99">
        <v>1</v>
      </c>
      <c r="B21" s="112" t="s">
        <v>2764</v>
      </c>
      <c r="C21" s="101" t="s">
        <v>4402</v>
      </c>
      <c r="D21" s="108">
        <v>1.3</v>
      </c>
      <c r="E21" s="108">
        <v>0.3</v>
      </c>
      <c r="F21" s="101">
        <v>15.4</v>
      </c>
      <c r="G21" s="101">
        <v>198.2</v>
      </c>
      <c r="H21" s="118"/>
      <c r="I21" s="118"/>
      <c r="J21" s="118"/>
      <c r="K21" s="150"/>
      <c r="L21" s="150"/>
      <c r="M21" s="151"/>
      <c r="N21" s="104"/>
      <c r="O21" s="105"/>
      <c r="P21" s="101"/>
      <c r="Q21" s="111"/>
      <c r="R21" s="101"/>
    </row>
    <row r="22" spans="1:18" s="109" customFormat="1" ht="24">
      <c r="A22" s="99">
        <v>2</v>
      </c>
      <c r="B22" s="112" t="s">
        <v>127</v>
      </c>
      <c r="C22" s="101" t="s">
        <v>2295</v>
      </c>
      <c r="D22" s="101">
        <v>4.12</v>
      </c>
      <c r="E22" s="101">
        <v>0.6</v>
      </c>
      <c r="F22" s="101">
        <v>5.7</v>
      </c>
      <c r="G22" s="101">
        <v>754</v>
      </c>
      <c r="H22" s="101"/>
      <c r="I22" s="101" t="s">
        <v>63</v>
      </c>
      <c r="J22" s="101"/>
      <c r="K22" s="150" t="s">
        <v>3636</v>
      </c>
      <c r="L22" s="150" t="s">
        <v>3637</v>
      </c>
      <c r="M22" s="150"/>
      <c r="N22" s="170" t="s">
        <v>2296</v>
      </c>
      <c r="O22" s="112">
        <v>2024</v>
      </c>
      <c r="P22" s="169" t="s">
        <v>2297</v>
      </c>
      <c r="Q22" s="167">
        <v>7000</v>
      </c>
      <c r="R22" s="101" t="s">
        <v>322</v>
      </c>
    </row>
    <row r="23" spans="1:18" s="14" customFormat="1" ht="15">
      <c r="A23" s="849" t="s">
        <v>42</v>
      </c>
      <c r="B23" s="850"/>
      <c r="C23" s="176">
        <f>C24+C26+C28+C35+C67+C82+C87+C96+C104</f>
        <v>77</v>
      </c>
      <c r="D23" s="177"/>
      <c r="E23" s="177"/>
      <c r="F23" s="177"/>
      <c r="G23" s="177"/>
      <c r="H23" s="176">
        <f>H24+H26+H28+H35+H67+H82+H87+H96+H104</f>
        <v>15</v>
      </c>
      <c r="I23" s="176">
        <f>I24+I26+I28+I35+I67+I82+I87+I96+I104</f>
        <v>52</v>
      </c>
      <c r="J23" s="176">
        <f>J24+J26+J28+J35+J67+J82+J87+J96+J104</f>
        <v>0</v>
      </c>
      <c r="K23" s="179"/>
      <c r="L23" s="179"/>
      <c r="M23" s="179"/>
      <c r="N23" s="177"/>
      <c r="O23" s="178"/>
      <c r="P23" s="178"/>
      <c r="Q23" s="177"/>
      <c r="R23" s="187"/>
    </row>
    <row r="24" spans="1:18" s="109" customFormat="1" ht="15">
      <c r="A24" s="118"/>
      <c r="B24" s="133" t="s">
        <v>65</v>
      </c>
      <c r="C24" s="116">
        <v>1</v>
      </c>
      <c r="D24" s="133"/>
      <c r="E24" s="133"/>
      <c r="F24" s="133"/>
      <c r="G24" s="133"/>
      <c r="H24" s="118">
        <v>0</v>
      </c>
      <c r="I24" s="118">
        <v>10</v>
      </c>
      <c r="J24" s="118">
        <v>0</v>
      </c>
      <c r="K24" s="157"/>
      <c r="L24" s="157"/>
      <c r="M24" s="157"/>
      <c r="N24" s="119"/>
      <c r="O24" s="118"/>
      <c r="P24" s="118"/>
      <c r="Q24" s="133"/>
      <c r="R24" s="101"/>
    </row>
    <row r="25" spans="1:18" s="109" customFormat="1" ht="24">
      <c r="A25" s="99">
        <v>1</v>
      </c>
      <c r="B25" s="112" t="s">
        <v>3639</v>
      </c>
      <c r="C25" s="101" t="s">
        <v>3640</v>
      </c>
      <c r="D25" s="150">
        <v>4.5</v>
      </c>
      <c r="E25" s="150">
        <v>0.56000000000000005</v>
      </c>
      <c r="F25" s="150">
        <v>6.3</v>
      </c>
      <c r="G25" s="150">
        <v>731</v>
      </c>
      <c r="H25" s="118"/>
      <c r="I25" s="118" t="s">
        <v>63</v>
      </c>
      <c r="J25" s="118"/>
      <c r="K25" s="150">
        <v>230</v>
      </c>
      <c r="L25" s="150">
        <v>210</v>
      </c>
      <c r="M25" s="157"/>
      <c r="N25" s="119" t="s">
        <v>3632</v>
      </c>
      <c r="O25" s="150">
        <v>2025</v>
      </c>
      <c r="P25" s="101" t="s">
        <v>3642</v>
      </c>
      <c r="Q25" s="102">
        <v>6000</v>
      </c>
      <c r="R25" s="101" t="s">
        <v>4191</v>
      </c>
    </row>
    <row r="26" spans="1:18" s="109" customFormat="1" ht="15">
      <c r="A26" s="118"/>
      <c r="B26" s="133" t="s">
        <v>69</v>
      </c>
      <c r="C26" s="116">
        <f>A27</f>
        <v>1</v>
      </c>
      <c r="D26" s="133"/>
      <c r="E26" s="133"/>
      <c r="F26" s="133"/>
      <c r="G26" s="133"/>
      <c r="H26" s="118">
        <v>0</v>
      </c>
      <c r="I26" s="118">
        <f>SUM(COUNTA(#REF!))</f>
        <v>1</v>
      </c>
      <c r="J26" s="118">
        <v>0</v>
      </c>
      <c r="K26" s="157"/>
      <c r="L26" s="157"/>
      <c r="M26" s="157"/>
      <c r="N26" s="119"/>
      <c r="O26" s="118"/>
      <c r="P26" s="118"/>
      <c r="Q26" s="133"/>
      <c r="R26" s="101"/>
    </row>
    <row r="27" spans="1:18" s="109" customFormat="1" ht="24">
      <c r="A27" s="99">
        <v>1</v>
      </c>
      <c r="B27" s="112" t="s">
        <v>3677</v>
      </c>
      <c r="C27" s="101" t="s">
        <v>3678</v>
      </c>
      <c r="D27" s="112"/>
      <c r="E27" s="150"/>
      <c r="F27" s="150"/>
      <c r="G27" s="150"/>
      <c r="H27" s="118"/>
      <c r="I27" s="118" t="s">
        <v>79</v>
      </c>
      <c r="J27" s="118"/>
      <c r="K27" s="184">
        <v>40</v>
      </c>
      <c r="L27" s="184">
        <v>30</v>
      </c>
      <c r="M27" s="157"/>
      <c r="N27" s="119" t="s">
        <v>3679</v>
      </c>
      <c r="O27" s="150"/>
      <c r="P27" s="101"/>
      <c r="Q27" s="102"/>
      <c r="R27" s="101" t="s">
        <v>4191</v>
      </c>
    </row>
    <row r="28" spans="1:18" s="109" customFormat="1" ht="15">
      <c r="A28" s="118"/>
      <c r="B28" s="133" t="s">
        <v>80</v>
      </c>
      <c r="C28" s="116">
        <f>A34</f>
        <v>6</v>
      </c>
      <c r="D28" s="133"/>
      <c r="E28" s="133"/>
      <c r="F28" s="133"/>
      <c r="G28" s="133"/>
      <c r="H28" s="118">
        <f>SUM(COUNTA(H29:H34))</f>
        <v>1</v>
      </c>
      <c r="I28" s="118">
        <f>SUM(COUNTA(I29:I34))</f>
        <v>5</v>
      </c>
      <c r="J28" s="118">
        <f>SUM(COUNTA(J29:J34))</f>
        <v>0</v>
      </c>
      <c r="K28" s="157"/>
      <c r="L28" s="157"/>
      <c r="M28" s="157"/>
      <c r="N28" s="119"/>
      <c r="O28" s="118"/>
      <c r="P28" s="118"/>
      <c r="Q28" s="133"/>
      <c r="R28" s="101"/>
    </row>
    <row r="29" spans="1:18" s="109" customFormat="1" ht="24">
      <c r="A29" s="169">
        <v>1</v>
      </c>
      <c r="B29" s="105" t="s">
        <v>81</v>
      </c>
      <c r="C29" s="101" t="s">
        <v>82</v>
      </c>
      <c r="D29" s="169">
        <v>0.1</v>
      </c>
      <c r="E29" s="101" t="s">
        <v>3570</v>
      </c>
      <c r="F29" s="101" t="s">
        <v>3571</v>
      </c>
      <c r="G29" s="101" t="s">
        <v>3572</v>
      </c>
      <c r="H29" s="101"/>
      <c r="I29" s="169" t="s">
        <v>63</v>
      </c>
      <c r="J29" s="169"/>
      <c r="K29" s="149">
        <v>5</v>
      </c>
      <c r="L29" s="149">
        <v>10</v>
      </c>
      <c r="M29" s="149">
        <v>5</v>
      </c>
      <c r="N29" s="105" t="s">
        <v>3573</v>
      </c>
      <c r="O29" s="169"/>
      <c r="P29" s="169" t="s">
        <v>83</v>
      </c>
      <c r="Q29" s="192"/>
      <c r="R29" s="190" t="s">
        <v>4200</v>
      </c>
    </row>
    <row r="30" spans="1:18" s="109" customFormat="1" ht="36">
      <c r="A30" s="193">
        <v>2</v>
      </c>
      <c r="B30" s="105" t="s">
        <v>86</v>
      </c>
      <c r="C30" s="101" t="s">
        <v>87</v>
      </c>
      <c r="D30" s="169"/>
      <c r="E30" s="101">
        <v>0.11</v>
      </c>
      <c r="F30" s="101"/>
      <c r="G30" s="101"/>
      <c r="H30" s="101" t="s">
        <v>63</v>
      </c>
      <c r="I30" s="169"/>
      <c r="J30" s="169"/>
      <c r="K30" s="149">
        <v>25</v>
      </c>
      <c r="L30" s="149">
        <v>15</v>
      </c>
      <c r="M30" s="149"/>
      <c r="N30" s="105" t="s">
        <v>395</v>
      </c>
      <c r="O30" s="169"/>
      <c r="P30" s="169" t="s">
        <v>89</v>
      </c>
      <c r="Q30" s="192">
        <v>5000</v>
      </c>
      <c r="R30" s="190" t="s">
        <v>4200</v>
      </c>
    </row>
    <row r="31" spans="1:18" s="109" customFormat="1" ht="24">
      <c r="A31" s="169">
        <v>3</v>
      </c>
      <c r="B31" s="105" t="s">
        <v>390</v>
      </c>
      <c r="C31" s="101" t="s">
        <v>394</v>
      </c>
      <c r="D31" s="169"/>
      <c r="E31" s="101" t="s">
        <v>3574</v>
      </c>
      <c r="F31" s="101" t="s">
        <v>3575</v>
      </c>
      <c r="G31" s="101" t="s">
        <v>3576</v>
      </c>
      <c r="H31" s="101"/>
      <c r="I31" s="169" t="s">
        <v>63</v>
      </c>
      <c r="J31" s="169"/>
      <c r="K31" s="149">
        <v>25</v>
      </c>
      <c r="L31" s="149">
        <v>25</v>
      </c>
      <c r="M31" s="149"/>
      <c r="N31" s="105" t="s">
        <v>386</v>
      </c>
      <c r="O31" s="169">
        <v>2024</v>
      </c>
      <c r="P31" s="169" t="s">
        <v>85</v>
      </c>
      <c r="Q31" s="192">
        <v>7000</v>
      </c>
      <c r="R31" s="101" t="s">
        <v>322</v>
      </c>
    </row>
    <row r="32" spans="1:18" s="109" customFormat="1" ht="24">
      <c r="A32" s="193">
        <v>4</v>
      </c>
      <c r="B32" s="105" t="s">
        <v>3562</v>
      </c>
      <c r="C32" s="101" t="s">
        <v>3577</v>
      </c>
      <c r="D32" s="169"/>
      <c r="E32" s="101">
        <v>1.2</v>
      </c>
      <c r="F32" s="101">
        <v>210</v>
      </c>
      <c r="G32" s="101">
        <v>0.19</v>
      </c>
      <c r="H32" s="101"/>
      <c r="I32" s="169" t="s">
        <v>63</v>
      </c>
      <c r="J32" s="169"/>
      <c r="K32" s="149">
        <v>100</v>
      </c>
      <c r="L32" s="149">
        <v>100</v>
      </c>
      <c r="M32" s="149"/>
      <c r="N32" s="105" t="s">
        <v>3578</v>
      </c>
      <c r="O32" s="169"/>
      <c r="P32" s="169" t="s">
        <v>3579</v>
      </c>
      <c r="Q32" s="192">
        <v>3000</v>
      </c>
      <c r="R32" s="101" t="s">
        <v>4191</v>
      </c>
    </row>
    <row r="33" spans="1:18" s="109" customFormat="1" ht="24">
      <c r="A33" s="169">
        <v>5</v>
      </c>
      <c r="B33" s="105" t="s">
        <v>3559</v>
      </c>
      <c r="C33" s="101" t="s">
        <v>3580</v>
      </c>
      <c r="D33" s="169">
        <v>0.1</v>
      </c>
      <c r="E33" s="101" t="s">
        <v>3570</v>
      </c>
      <c r="F33" s="101" t="s">
        <v>3581</v>
      </c>
      <c r="G33" s="101" t="s">
        <v>3582</v>
      </c>
      <c r="H33" s="101"/>
      <c r="I33" s="169" t="s">
        <v>63</v>
      </c>
      <c r="J33" s="169"/>
      <c r="K33" s="149">
        <v>20</v>
      </c>
      <c r="L33" s="149">
        <v>20</v>
      </c>
      <c r="M33" s="149"/>
      <c r="N33" s="105" t="s">
        <v>3560</v>
      </c>
      <c r="O33" s="169">
        <v>2025</v>
      </c>
      <c r="P33" s="169" t="s">
        <v>3583</v>
      </c>
      <c r="Q33" s="192">
        <v>1000</v>
      </c>
      <c r="R33" s="101" t="s">
        <v>4191</v>
      </c>
    </row>
    <row r="34" spans="1:18" s="109" customFormat="1" ht="60">
      <c r="A34" s="193">
        <v>6</v>
      </c>
      <c r="B34" s="105" t="s">
        <v>3584</v>
      </c>
      <c r="C34" s="101" t="s">
        <v>3585</v>
      </c>
      <c r="D34" s="169"/>
      <c r="E34" s="101" t="s">
        <v>3586</v>
      </c>
      <c r="F34" s="101" t="s">
        <v>3587</v>
      </c>
      <c r="G34" s="101" t="s">
        <v>3588</v>
      </c>
      <c r="H34" s="101"/>
      <c r="I34" s="169" t="s">
        <v>63</v>
      </c>
      <c r="J34" s="169"/>
      <c r="K34" s="149">
        <v>16</v>
      </c>
      <c r="L34" s="149">
        <v>15.98</v>
      </c>
      <c r="M34" s="149"/>
      <c r="N34" s="105" t="s">
        <v>3589</v>
      </c>
      <c r="O34" s="169">
        <v>2024</v>
      </c>
      <c r="P34" s="169" t="s">
        <v>3590</v>
      </c>
      <c r="Q34" s="192">
        <v>15</v>
      </c>
      <c r="R34" s="101" t="s">
        <v>4191</v>
      </c>
    </row>
    <row r="35" spans="1:18" s="109" customFormat="1" ht="15">
      <c r="A35" s="118" t="s">
        <v>74</v>
      </c>
      <c r="B35" s="133" t="s">
        <v>75</v>
      </c>
      <c r="C35" s="116">
        <f>A66</f>
        <v>31</v>
      </c>
      <c r="D35" s="133"/>
      <c r="E35" s="133"/>
      <c r="F35" s="133"/>
      <c r="G35" s="133"/>
      <c r="H35" s="118">
        <f>SUM(COUNTA(H66:H66))</f>
        <v>0</v>
      </c>
      <c r="I35" s="118">
        <f>SUM(COUNTA(I36:I66))</f>
        <v>13</v>
      </c>
      <c r="J35" s="118">
        <f>SUM(COUNTA(J66:J66))</f>
        <v>0</v>
      </c>
      <c r="K35" s="157"/>
      <c r="L35" s="157"/>
      <c r="M35" s="157"/>
      <c r="N35" s="119"/>
      <c r="O35" s="118"/>
      <c r="P35" s="118"/>
      <c r="Q35" s="133"/>
      <c r="R35" s="101"/>
    </row>
    <row r="36" spans="1:18" s="109" customFormat="1" ht="36">
      <c r="A36" s="99">
        <v>1</v>
      </c>
      <c r="B36" s="112" t="s">
        <v>3184</v>
      </c>
      <c r="C36" s="101" t="s">
        <v>379</v>
      </c>
      <c r="D36" s="112">
        <v>1</v>
      </c>
      <c r="E36" s="133"/>
      <c r="F36" s="112">
        <v>2.5</v>
      </c>
      <c r="G36" s="112">
        <v>175</v>
      </c>
      <c r="H36" s="118"/>
      <c r="I36" s="118" t="s">
        <v>63</v>
      </c>
      <c r="J36" s="118"/>
      <c r="K36" s="150">
        <v>60</v>
      </c>
      <c r="L36" s="150">
        <v>0</v>
      </c>
      <c r="M36" s="157"/>
      <c r="N36" s="119" t="s">
        <v>3186</v>
      </c>
      <c r="O36" s="99"/>
      <c r="P36" s="99" t="s">
        <v>3339</v>
      </c>
      <c r="Q36" s="112">
        <v>3500</v>
      </c>
      <c r="R36" s="101"/>
    </row>
    <row r="37" spans="1:18" s="109" customFormat="1" ht="24">
      <c r="A37" s="99">
        <v>2</v>
      </c>
      <c r="B37" s="112" t="s">
        <v>3189</v>
      </c>
      <c r="C37" s="101" t="s">
        <v>379</v>
      </c>
      <c r="D37" s="112">
        <v>2.5</v>
      </c>
      <c r="E37" s="133"/>
      <c r="F37" s="112">
        <v>2.2000000000000002</v>
      </c>
      <c r="G37" s="112">
        <v>209</v>
      </c>
      <c r="H37" s="118"/>
      <c r="I37" s="118" t="s">
        <v>63</v>
      </c>
      <c r="J37" s="118"/>
      <c r="K37" s="150">
        <v>75</v>
      </c>
      <c r="L37" s="150">
        <v>0</v>
      </c>
      <c r="M37" s="157"/>
      <c r="N37" s="119" t="s">
        <v>3191</v>
      </c>
      <c r="O37" s="99"/>
      <c r="P37" s="99" t="s">
        <v>3339</v>
      </c>
      <c r="Q37" s="112">
        <v>3000</v>
      </c>
      <c r="R37" s="101"/>
    </row>
    <row r="38" spans="1:18" s="109" customFormat="1" ht="36">
      <c r="A38" s="99">
        <v>3</v>
      </c>
      <c r="B38" s="112" t="s">
        <v>3193</v>
      </c>
      <c r="C38" s="101" t="s">
        <v>2250</v>
      </c>
      <c r="D38" s="112">
        <v>2</v>
      </c>
      <c r="E38" s="133"/>
      <c r="F38" s="112">
        <v>8.1999999999999993</v>
      </c>
      <c r="G38" s="112">
        <v>50</v>
      </c>
      <c r="H38" s="118"/>
      <c r="I38" s="118"/>
      <c r="J38" s="118"/>
      <c r="K38" s="150">
        <v>30</v>
      </c>
      <c r="L38" s="150">
        <v>30</v>
      </c>
      <c r="M38" s="157"/>
      <c r="N38" s="119" t="s">
        <v>3194</v>
      </c>
      <c r="O38" s="99"/>
      <c r="P38" s="99" t="s">
        <v>3339</v>
      </c>
      <c r="Q38" s="112">
        <v>500</v>
      </c>
      <c r="R38" s="101"/>
    </row>
    <row r="39" spans="1:18" s="109" customFormat="1" ht="24">
      <c r="A39" s="99">
        <v>4</v>
      </c>
      <c r="B39" s="112" t="s">
        <v>3196</v>
      </c>
      <c r="C39" s="101" t="s">
        <v>3334</v>
      </c>
      <c r="D39" s="112">
        <v>0.5</v>
      </c>
      <c r="E39" s="133"/>
      <c r="F39" s="112">
        <v>6</v>
      </c>
      <c r="G39" s="112">
        <v>98</v>
      </c>
      <c r="H39" s="118"/>
      <c r="I39" s="118"/>
      <c r="J39" s="118"/>
      <c r="K39" s="150">
        <v>24</v>
      </c>
      <c r="L39" s="150">
        <v>13</v>
      </c>
      <c r="M39" s="157"/>
      <c r="N39" s="119" t="s">
        <v>3197</v>
      </c>
      <c r="O39" s="99"/>
      <c r="P39" s="99" t="s">
        <v>3339</v>
      </c>
      <c r="Q39" s="112">
        <v>700</v>
      </c>
      <c r="R39" s="101"/>
    </row>
    <row r="40" spans="1:18" s="109" customFormat="1" ht="24">
      <c r="A40" s="99">
        <v>5</v>
      </c>
      <c r="B40" s="112" t="s">
        <v>3199</v>
      </c>
      <c r="C40" s="101" t="s">
        <v>3334</v>
      </c>
      <c r="D40" s="112">
        <v>0.75</v>
      </c>
      <c r="E40" s="133"/>
      <c r="F40" s="112">
        <v>9</v>
      </c>
      <c r="G40" s="112">
        <v>115</v>
      </c>
      <c r="H40" s="118"/>
      <c r="I40" s="118"/>
      <c r="J40" s="118"/>
      <c r="K40" s="150">
        <v>30</v>
      </c>
      <c r="L40" s="150">
        <v>20</v>
      </c>
      <c r="M40" s="157"/>
      <c r="N40" s="119" t="s">
        <v>3200</v>
      </c>
      <c r="O40" s="99">
        <v>2025</v>
      </c>
      <c r="P40" s="99" t="s">
        <v>3339</v>
      </c>
      <c r="Q40" s="112">
        <v>8000</v>
      </c>
      <c r="R40" s="101"/>
    </row>
    <row r="41" spans="1:18" s="109" customFormat="1" ht="24">
      <c r="A41" s="99">
        <v>6</v>
      </c>
      <c r="B41" s="112" t="s">
        <v>3201</v>
      </c>
      <c r="C41" s="101" t="s">
        <v>262</v>
      </c>
      <c r="D41" s="112">
        <v>1.5</v>
      </c>
      <c r="E41" s="133"/>
      <c r="F41" s="112">
        <v>12</v>
      </c>
      <c r="G41" s="112">
        <v>590</v>
      </c>
      <c r="H41" s="118"/>
      <c r="I41" s="118"/>
      <c r="J41" s="118"/>
      <c r="K41" s="150">
        <v>35</v>
      </c>
      <c r="L41" s="150">
        <v>35.979999999999997</v>
      </c>
      <c r="M41" s="157"/>
      <c r="N41" s="119" t="s">
        <v>3202</v>
      </c>
      <c r="O41" s="99"/>
      <c r="P41" s="99" t="s">
        <v>3339</v>
      </c>
      <c r="Q41" s="112">
        <v>6500</v>
      </c>
      <c r="R41" s="101"/>
    </row>
    <row r="42" spans="1:18" s="109" customFormat="1" ht="48">
      <c r="A42" s="99">
        <v>7</v>
      </c>
      <c r="B42" s="112" t="s">
        <v>3204</v>
      </c>
      <c r="C42" s="101" t="s">
        <v>262</v>
      </c>
      <c r="D42" s="112">
        <v>1.5</v>
      </c>
      <c r="E42" s="133"/>
      <c r="F42" s="112">
        <v>9</v>
      </c>
      <c r="G42" s="112">
        <v>230</v>
      </c>
      <c r="H42" s="118"/>
      <c r="I42" s="118"/>
      <c r="J42" s="118"/>
      <c r="K42" s="150">
        <v>30</v>
      </c>
      <c r="L42" s="150">
        <v>29.56</v>
      </c>
      <c r="M42" s="157"/>
      <c r="N42" s="119" t="s">
        <v>3205</v>
      </c>
      <c r="O42" s="99">
        <v>2025</v>
      </c>
      <c r="P42" s="99" t="s">
        <v>3339</v>
      </c>
      <c r="Q42" s="112">
        <v>9000</v>
      </c>
      <c r="R42" s="101"/>
    </row>
    <row r="43" spans="1:18" s="109" customFormat="1" ht="24">
      <c r="A43" s="99">
        <v>8</v>
      </c>
      <c r="B43" s="112" t="s">
        <v>1962</v>
      </c>
      <c r="C43" s="101" t="s">
        <v>262</v>
      </c>
      <c r="D43" s="112">
        <v>0.75</v>
      </c>
      <c r="E43" s="133"/>
      <c r="F43" s="112">
        <v>3</v>
      </c>
      <c r="G43" s="112">
        <v>232</v>
      </c>
      <c r="H43" s="118"/>
      <c r="I43" s="118"/>
      <c r="J43" s="118"/>
      <c r="K43" s="150">
        <v>20</v>
      </c>
      <c r="L43" s="150">
        <v>12.81</v>
      </c>
      <c r="M43" s="157"/>
      <c r="N43" s="119" t="s">
        <v>3207</v>
      </c>
      <c r="O43" s="99"/>
      <c r="P43" s="99" t="s">
        <v>3339</v>
      </c>
      <c r="Q43" s="112">
        <v>5000</v>
      </c>
      <c r="R43" s="101"/>
    </row>
    <row r="44" spans="1:18" s="109" customFormat="1" ht="24">
      <c r="A44" s="99">
        <v>9</v>
      </c>
      <c r="B44" s="112" t="s">
        <v>3209</v>
      </c>
      <c r="C44" s="101" t="s">
        <v>380</v>
      </c>
      <c r="D44" s="112">
        <v>1</v>
      </c>
      <c r="E44" s="133"/>
      <c r="F44" s="112">
        <v>4.5</v>
      </c>
      <c r="G44" s="112">
        <v>75</v>
      </c>
      <c r="H44" s="118"/>
      <c r="I44" s="118"/>
      <c r="J44" s="118"/>
      <c r="K44" s="150">
        <v>15</v>
      </c>
      <c r="L44" s="150">
        <v>9.0739999999999998</v>
      </c>
      <c r="M44" s="157"/>
      <c r="N44" s="119" t="s">
        <v>3210</v>
      </c>
      <c r="O44" s="99"/>
      <c r="P44" s="99" t="s">
        <v>3339</v>
      </c>
      <c r="Q44" s="112">
        <v>4000</v>
      </c>
      <c r="R44" s="101"/>
    </row>
    <row r="45" spans="1:18" s="109" customFormat="1" ht="36">
      <c r="A45" s="99">
        <v>10</v>
      </c>
      <c r="B45" s="112" t="s">
        <v>2290</v>
      </c>
      <c r="C45" s="101" t="s">
        <v>380</v>
      </c>
      <c r="D45" s="112">
        <v>1.5</v>
      </c>
      <c r="E45" s="133"/>
      <c r="F45" s="112">
        <v>2.7</v>
      </c>
      <c r="G45" s="112">
        <v>85</v>
      </c>
      <c r="H45" s="118"/>
      <c r="I45" s="118" t="s">
        <v>63</v>
      </c>
      <c r="J45" s="118"/>
      <c r="K45" s="150">
        <v>15</v>
      </c>
      <c r="L45" s="150">
        <v>13.739000000000001</v>
      </c>
      <c r="M45" s="157"/>
      <c r="N45" s="119" t="s">
        <v>3212</v>
      </c>
      <c r="O45" s="99">
        <v>2025</v>
      </c>
      <c r="P45" s="99" t="s">
        <v>3339</v>
      </c>
      <c r="Q45" s="112">
        <v>7500</v>
      </c>
      <c r="R45" s="101" t="s">
        <v>4355</v>
      </c>
    </row>
    <row r="46" spans="1:18" s="109" customFormat="1" ht="24">
      <c r="A46" s="99">
        <v>11</v>
      </c>
      <c r="B46" s="112" t="s">
        <v>3214</v>
      </c>
      <c r="C46" s="101" t="s">
        <v>380</v>
      </c>
      <c r="D46" s="112">
        <v>1</v>
      </c>
      <c r="E46" s="133"/>
      <c r="F46" s="112">
        <v>3</v>
      </c>
      <c r="G46" s="112">
        <v>750</v>
      </c>
      <c r="H46" s="118"/>
      <c r="I46" s="118"/>
      <c r="J46" s="118"/>
      <c r="K46" s="150">
        <v>25</v>
      </c>
      <c r="L46" s="150">
        <v>9.266</v>
      </c>
      <c r="M46" s="157"/>
      <c r="N46" s="119" t="s">
        <v>3215</v>
      </c>
      <c r="O46" s="99"/>
      <c r="P46" s="99" t="s">
        <v>3339</v>
      </c>
      <c r="Q46" s="112">
        <v>9000</v>
      </c>
      <c r="R46" s="101"/>
    </row>
    <row r="47" spans="1:18" s="109" customFormat="1" ht="36">
      <c r="A47" s="99">
        <v>12</v>
      </c>
      <c r="B47" s="112" t="s">
        <v>3216</v>
      </c>
      <c r="C47" s="101" t="s">
        <v>380</v>
      </c>
      <c r="D47" s="112">
        <v>1.5</v>
      </c>
      <c r="E47" s="133"/>
      <c r="F47" s="112">
        <v>3.2</v>
      </c>
      <c r="G47" s="112">
        <v>170</v>
      </c>
      <c r="H47" s="118"/>
      <c r="I47" s="118" t="s">
        <v>63</v>
      </c>
      <c r="J47" s="118"/>
      <c r="K47" s="150">
        <v>10</v>
      </c>
      <c r="L47" s="150">
        <v>5</v>
      </c>
      <c r="M47" s="157"/>
      <c r="N47" s="119" t="s">
        <v>3217</v>
      </c>
      <c r="O47" s="99"/>
      <c r="P47" s="99" t="s">
        <v>3339</v>
      </c>
      <c r="Q47" s="112">
        <v>7000</v>
      </c>
      <c r="R47" s="101" t="s">
        <v>4191</v>
      </c>
    </row>
    <row r="48" spans="1:18" s="109" customFormat="1" ht="36">
      <c r="A48" s="99">
        <v>13</v>
      </c>
      <c r="B48" s="112" t="s">
        <v>3219</v>
      </c>
      <c r="C48" s="101" t="s">
        <v>3335</v>
      </c>
      <c r="D48" s="112">
        <v>1</v>
      </c>
      <c r="E48" s="133"/>
      <c r="F48" s="112">
        <v>2.5</v>
      </c>
      <c r="G48" s="112">
        <v>85</v>
      </c>
      <c r="H48" s="118"/>
      <c r="I48" s="118" t="s">
        <v>63</v>
      </c>
      <c r="J48" s="118"/>
      <c r="K48" s="150">
        <v>20</v>
      </c>
      <c r="L48" s="150">
        <v>14.27</v>
      </c>
      <c r="M48" s="157"/>
      <c r="N48" s="119" t="s">
        <v>3220</v>
      </c>
      <c r="O48" s="99">
        <v>2025</v>
      </c>
      <c r="P48" s="99" t="s">
        <v>3339</v>
      </c>
      <c r="Q48" s="112">
        <v>9000</v>
      </c>
      <c r="R48" s="101"/>
    </row>
    <row r="49" spans="1:18" s="109" customFormat="1" ht="24">
      <c r="A49" s="99">
        <v>14</v>
      </c>
      <c r="B49" s="112" t="s">
        <v>3221</v>
      </c>
      <c r="C49" s="101" t="s">
        <v>3336</v>
      </c>
      <c r="D49" s="112">
        <v>2</v>
      </c>
      <c r="E49" s="133"/>
      <c r="F49" s="112">
        <v>2.5</v>
      </c>
      <c r="G49" s="112">
        <v>1300</v>
      </c>
      <c r="H49" s="118"/>
      <c r="I49" s="118" t="s">
        <v>63</v>
      </c>
      <c r="J49" s="118"/>
      <c r="K49" s="150">
        <v>24</v>
      </c>
      <c r="L49" s="150">
        <v>6.2409999999999997</v>
      </c>
      <c r="M49" s="157"/>
      <c r="N49" s="119" t="s">
        <v>3222</v>
      </c>
      <c r="O49" s="99"/>
      <c r="P49" s="99" t="s">
        <v>3339</v>
      </c>
      <c r="Q49" s="112">
        <v>9000</v>
      </c>
      <c r="R49" s="101"/>
    </row>
    <row r="50" spans="1:18" s="109" customFormat="1" ht="24">
      <c r="A50" s="99">
        <v>15</v>
      </c>
      <c r="B50" s="112" t="s">
        <v>3224</v>
      </c>
      <c r="C50" s="101" t="s">
        <v>263</v>
      </c>
      <c r="D50" s="112">
        <v>2.5</v>
      </c>
      <c r="E50" s="133"/>
      <c r="F50" s="112">
        <v>12</v>
      </c>
      <c r="G50" s="112">
        <v>110</v>
      </c>
      <c r="H50" s="118"/>
      <c r="I50" s="118"/>
      <c r="J50" s="118"/>
      <c r="K50" s="150">
        <v>60</v>
      </c>
      <c r="L50" s="150">
        <v>8.19</v>
      </c>
      <c r="M50" s="157"/>
      <c r="N50" s="119" t="s">
        <v>3225</v>
      </c>
      <c r="O50" s="99"/>
      <c r="P50" s="99" t="s">
        <v>3339</v>
      </c>
      <c r="Q50" s="112">
        <v>3500</v>
      </c>
      <c r="R50" s="101"/>
    </row>
    <row r="51" spans="1:18" s="109" customFormat="1" ht="24">
      <c r="A51" s="99">
        <v>16</v>
      </c>
      <c r="B51" s="112" t="s">
        <v>3226</v>
      </c>
      <c r="C51" s="101" t="s">
        <v>263</v>
      </c>
      <c r="D51" s="112">
        <v>2.2000000000000002</v>
      </c>
      <c r="E51" s="133"/>
      <c r="F51" s="112">
        <v>9</v>
      </c>
      <c r="G51" s="112">
        <v>297</v>
      </c>
      <c r="H51" s="118"/>
      <c r="I51" s="118"/>
      <c r="J51" s="118"/>
      <c r="K51" s="150">
        <v>55</v>
      </c>
      <c r="L51" s="150">
        <v>28.66</v>
      </c>
      <c r="M51" s="157"/>
      <c r="N51" s="119" t="s">
        <v>3225</v>
      </c>
      <c r="O51" s="99"/>
      <c r="P51" s="99" t="s">
        <v>3339</v>
      </c>
      <c r="Q51" s="112">
        <v>3500</v>
      </c>
      <c r="R51" s="101"/>
    </row>
    <row r="52" spans="1:18" s="109" customFormat="1" ht="36">
      <c r="A52" s="99">
        <v>17</v>
      </c>
      <c r="B52" s="112" t="s">
        <v>3227</v>
      </c>
      <c r="C52" s="101" t="s">
        <v>385</v>
      </c>
      <c r="D52" s="112">
        <v>2.5</v>
      </c>
      <c r="E52" s="133"/>
      <c r="F52" s="112">
        <v>8.1999999999999993</v>
      </c>
      <c r="G52" s="112">
        <v>110</v>
      </c>
      <c r="H52" s="118"/>
      <c r="I52" s="118"/>
      <c r="J52" s="118"/>
      <c r="K52" s="150">
        <v>20</v>
      </c>
      <c r="L52" s="150">
        <v>6.6</v>
      </c>
      <c r="M52" s="157"/>
      <c r="N52" s="119" t="s">
        <v>3228</v>
      </c>
      <c r="O52" s="99"/>
      <c r="P52" s="99" t="s">
        <v>3339</v>
      </c>
      <c r="Q52" s="112">
        <v>7000</v>
      </c>
      <c r="R52" s="101"/>
    </row>
    <row r="53" spans="1:18" s="109" customFormat="1" ht="24">
      <c r="A53" s="99">
        <v>18</v>
      </c>
      <c r="B53" s="112" t="s">
        <v>3230</v>
      </c>
      <c r="C53" s="101" t="s">
        <v>265</v>
      </c>
      <c r="D53" s="112">
        <v>6</v>
      </c>
      <c r="E53" s="133"/>
      <c r="F53" s="112">
        <v>9</v>
      </c>
      <c r="G53" s="112">
        <v>200</v>
      </c>
      <c r="H53" s="118"/>
      <c r="I53" s="118"/>
      <c r="J53" s="118"/>
      <c r="K53" s="150">
        <v>45</v>
      </c>
      <c r="L53" s="150">
        <v>6.1879999999999997</v>
      </c>
      <c r="M53" s="157"/>
      <c r="N53" s="119" t="s">
        <v>3231</v>
      </c>
      <c r="O53" s="99"/>
      <c r="P53" s="99" t="s">
        <v>3339</v>
      </c>
      <c r="Q53" s="112">
        <v>750</v>
      </c>
      <c r="R53" s="101"/>
    </row>
    <row r="54" spans="1:18" s="109" customFormat="1" ht="36">
      <c r="A54" s="99">
        <v>19</v>
      </c>
      <c r="B54" s="112" t="s">
        <v>3233</v>
      </c>
      <c r="C54" s="101" t="s">
        <v>264</v>
      </c>
      <c r="D54" s="112">
        <v>1</v>
      </c>
      <c r="E54" s="133"/>
      <c r="F54" s="112">
        <v>6</v>
      </c>
      <c r="G54" s="112">
        <v>80</v>
      </c>
      <c r="H54" s="118"/>
      <c r="I54" s="118"/>
      <c r="J54" s="118"/>
      <c r="K54" s="150">
        <v>55</v>
      </c>
      <c r="L54" s="150"/>
      <c r="M54" s="157"/>
      <c r="N54" s="119" t="s">
        <v>3234</v>
      </c>
      <c r="O54" s="99">
        <v>2025</v>
      </c>
      <c r="P54" s="99" t="s">
        <v>3339</v>
      </c>
      <c r="Q54" s="112">
        <v>8500</v>
      </c>
      <c r="R54" s="101"/>
    </row>
    <row r="55" spans="1:18" s="109" customFormat="1" ht="24">
      <c r="A55" s="99">
        <v>20</v>
      </c>
      <c r="B55" s="112" t="s">
        <v>3236</v>
      </c>
      <c r="C55" s="101" t="s">
        <v>264</v>
      </c>
      <c r="D55" s="112">
        <v>1.2</v>
      </c>
      <c r="E55" s="133"/>
      <c r="F55" s="112">
        <v>6.5</v>
      </c>
      <c r="G55" s="112">
        <v>40</v>
      </c>
      <c r="H55" s="118"/>
      <c r="I55" s="118"/>
      <c r="J55" s="118"/>
      <c r="K55" s="150">
        <v>37</v>
      </c>
      <c r="L55" s="150"/>
      <c r="M55" s="157"/>
      <c r="N55" s="119" t="s">
        <v>3215</v>
      </c>
      <c r="O55" s="99"/>
      <c r="P55" s="99" t="s">
        <v>3339</v>
      </c>
      <c r="Q55" s="112">
        <v>6500</v>
      </c>
      <c r="R55" s="188" t="s">
        <v>4348</v>
      </c>
    </row>
    <row r="56" spans="1:18" s="109" customFormat="1" ht="48">
      <c r="A56" s="99">
        <v>21</v>
      </c>
      <c r="B56" s="112" t="s">
        <v>3239</v>
      </c>
      <c r="C56" s="101" t="s">
        <v>264</v>
      </c>
      <c r="D56" s="112">
        <v>1.5</v>
      </c>
      <c r="E56" s="133"/>
      <c r="F56" s="112">
        <v>3.5</v>
      </c>
      <c r="G56" s="112">
        <v>80</v>
      </c>
      <c r="H56" s="118"/>
      <c r="I56" s="118" t="s">
        <v>63</v>
      </c>
      <c r="J56" s="118"/>
      <c r="K56" s="150">
        <v>35</v>
      </c>
      <c r="L56" s="150"/>
      <c r="M56" s="157"/>
      <c r="N56" s="119" t="s">
        <v>3240</v>
      </c>
      <c r="O56" s="99">
        <v>2025</v>
      </c>
      <c r="P56" s="99" t="s">
        <v>3339</v>
      </c>
      <c r="Q56" s="112">
        <v>11500</v>
      </c>
      <c r="R56" s="188" t="s">
        <v>4191</v>
      </c>
    </row>
    <row r="57" spans="1:18" s="109" customFormat="1" ht="24">
      <c r="A57" s="99">
        <v>22</v>
      </c>
      <c r="B57" s="112" t="s">
        <v>3242</v>
      </c>
      <c r="C57" s="101" t="s">
        <v>264</v>
      </c>
      <c r="D57" s="112">
        <v>1.5</v>
      </c>
      <c r="E57" s="133"/>
      <c r="F57" s="112">
        <v>3.5</v>
      </c>
      <c r="G57" s="112">
        <v>70</v>
      </c>
      <c r="H57" s="118"/>
      <c r="I57" s="118"/>
      <c r="J57" s="118"/>
      <c r="K57" s="150">
        <v>37</v>
      </c>
      <c r="L57" s="150"/>
      <c r="M57" s="157"/>
      <c r="N57" s="119" t="s">
        <v>3243</v>
      </c>
      <c r="O57" s="99"/>
      <c r="P57" s="99" t="s">
        <v>3339</v>
      </c>
      <c r="Q57" s="112">
        <v>11500</v>
      </c>
      <c r="R57" s="101"/>
    </row>
    <row r="58" spans="1:18" s="109" customFormat="1" ht="36">
      <c r="A58" s="99">
        <v>23</v>
      </c>
      <c r="B58" s="112" t="s">
        <v>3245</v>
      </c>
      <c r="C58" s="101" t="s">
        <v>3337</v>
      </c>
      <c r="D58" s="112">
        <v>1</v>
      </c>
      <c r="E58" s="133"/>
      <c r="F58" s="112">
        <v>3.5</v>
      </c>
      <c r="G58" s="112">
        <v>102</v>
      </c>
      <c r="H58" s="118"/>
      <c r="I58" s="118"/>
      <c r="J58" s="118"/>
      <c r="K58" s="150">
        <v>18</v>
      </c>
      <c r="L58" s="150">
        <v>9.3000000000000007</v>
      </c>
      <c r="M58" s="157"/>
      <c r="N58" s="119" t="s">
        <v>3246</v>
      </c>
      <c r="O58" s="99"/>
      <c r="P58" s="99" t="s">
        <v>3339</v>
      </c>
      <c r="Q58" s="112">
        <v>2000</v>
      </c>
      <c r="R58" s="101"/>
    </row>
    <row r="59" spans="1:18" s="109" customFormat="1" ht="24">
      <c r="A59" s="99">
        <v>24</v>
      </c>
      <c r="B59" s="112" t="s">
        <v>3248</v>
      </c>
      <c r="C59" s="101" t="s">
        <v>381</v>
      </c>
      <c r="D59" s="112">
        <v>2.2000000000000002</v>
      </c>
      <c r="E59" s="133"/>
      <c r="F59" s="112">
        <v>5.5</v>
      </c>
      <c r="G59" s="112">
        <v>157</v>
      </c>
      <c r="H59" s="118"/>
      <c r="I59" s="118"/>
      <c r="J59" s="118"/>
      <c r="K59" s="150">
        <v>75</v>
      </c>
      <c r="L59" s="150">
        <v>31.84</v>
      </c>
      <c r="M59" s="157"/>
      <c r="N59" s="119" t="s">
        <v>3250</v>
      </c>
      <c r="O59" s="99"/>
      <c r="P59" s="99" t="s">
        <v>3339</v>
      </c>
      <c r="Q59" s="112">
        <v>4000</v>
      </c>
      <c r="R59" s="101"/>
    </row>
    <row r="60" spans="1:18" s="109" customFormat="1" ht="24">
      <c r="A60" s="99">
        <v>25</v>
      </c>
      <c r="B60" s="112" t="s">
        <v>3252</v>
      </c>
      <c r="C60" s="101" t="s">
        <v>381</v>
      </c>
      <c r="D60" s="112">
        <v>1.8</v>
      </c>
      <c r="E60" s="133"/>
      <c r="F60" s="112">
        <v>7</v>
      </c>
      <c r="G60" s="112">
        <v>112</v>
      </c>
      <c r="H60" s="118"/>
      <c r="I60" s="118" t="s">
        <v>63</v>
      </c>
      <c r="J60" s="118"/>
      <c r="K60" s="150">
        <v>22</v>
      </c>
      <c r="L60" s="150">
        <v>15.545</v>
      </c>
      <c r="M60" s="157"/>
      <c r="N60" s="119" t="s">
        <v>3253</v>
      </c>
      <c r="O60" s="99"/>
      <c r="P60" s="99" t="s">
        <v>3339</v>
      </c>
      <c r="Q60" s="112">
        <v>6000</v>
      </c>
      <c r="R60" s="101"/>
    </row>
    <row r="61" spans="1:18" s="109" customFormat="1" ht="24">
      <c r="A61" s="99">
        <v>26</v>
      </c>
      <c r="B61" s="112" t="s">
        <v>3255</v>
      </c>
      <c r="C61" s="101" t="s">
        <v>382</v>
      </c>
      <c r="D61" s="112">
        <v>2.5</v>
      </c>
      <c r="E61" s="133"/>
      <c r="F61" s="112">
        <v>10.5</v>
      </c>
      <c r="G61" s="112">
        <v>120</v>
      </c>
      <c r="H61" s="118"/>
      <c r="I61" s="118" t="s">
        <v>63</v>
      </c>
      <c r="J61" s="118"/>
      <c r="K61" s="150">
        <v>50</v>
      </c>
      <c r="L61" s="150">
        <v>25</v>
      </c>
      <c r="M61" s="157"/>
      <c r="N61" s="119" t="s">
        <v>3253</v>
      </c>
      <c r="O61" s="99"/>
      <c r="P61" s="99" t="s">
        <v>3339</v>
      </c>
      <c r="Q61" s="112">
        <v>6000</v>
      </c>
      <c r="R61" s="101"/>
    </row>
    <row r="62" spans="1:18" s="109" customFormat="1" ht="48">
      <c r="A62" s="99">
        <v>27</v>
      </c>
      <c r="B62" s="112" t="s">
        <v>3257</v>
      </c>
      <c r="C62" s="101" t="s">
        <v>267</v>
      </c>
      <c r="D62" s="112">
        <v>2</v>
      </c>
      <c r="E62" s="133"/>
      <c r="F62" s="112">
        <v>6.5</v>
      </c>
      <c r="G62" s="112">
        <v>60</v>
      </c>
      <c r="H62" s="118"/>
      <c r="I62" s="118" t="s">
        <v>63</v>
      </c>
      <c r="J62" s="118"/>
      <c r="K62" s="150">
        <v>20</v>
      </c>
      <c r="L62" s="150">
        <v>20</v>
      </c>
      <c r="M62" s="157"/>
      <c r="N62" s="119" t="s">
        <v>3258</v>
      </c>
      <c r="O62" s="99"/>
      <c r="P62" s="99" t="s">
        <v>3339</v>
      </c>
      <c r="Q62" s="112">
        <v>12000</v>
      </c>
      <c r="R62" s="101"/>
    </row>
    <row r="63" spans="1:18" s="109" customFormat="1" ht="24">
      <c r="A63" s="99">
        <v>28</v>
      </c>
      <c r="B63" s="112" t="s">
        <v>3260</v>
      </c>
      <c r="C63" s="101" t="s">
        <v>267</v>
      </c>
      <c r="D63" s="112">
        <v>1.2</v>
      </c>
      <c r="E63" s="133"/>
      <c r="F63" s="112">
        <v>4.5</v>
      </c>
      <c r="G63" s="112">
        <v>85</v>
      </c>
      <c r="H63" s="118"/>
      <c r="I63" s="118" t="s">
        <v>63</v>
      </c>
      <c r="J63" s="118"/>
      <c r="K63" s="150">
        <v>9</v>
      </c>
      <c r="L63" s="150">
        <v>9</v>
      </c>
      <c r="M63" s="157"/>
      <c r="N63" s="119" t="s">
        <v>3261</v>
      </c>
      <c r="O63" s="99">
        <v>2025</v>
      </c>
      <c r="P63" s="99" t="s">
        <v>3339</v>
      </c>
      <c r="Q63" s="112">
        <v>6000</v>
      </c>
      <c r="R63" s="101"/>
    </row>
    <row r="64" spans="1:18" s="109" customFormat="1" ht="24">
      <c r="A64" s="99">
        <v>29</v>
      </c>
      <c r="B64" s="112" t="s">
        <v>3263</v>
      </c>
      <c r="C64" s="101" t="s">
        <v>267</v>
      </c>
      <c r="D64" s="112">
        <v>1.4</v>
      </c>
      <c r="E64" s="133"/>
      <c r="F64" s="112">
        <v>7</v>
      </c>
      <c r="G64" s="112">
        <v>65</v>
      </c>
      <c r="H64" s="118"/>
      <c r="I64" s="118" t="s">
        <v>63</v>
      </c>
      <c r="J64" s="118"/>
      <c r="K64" s="150">
        <v>12</v>
      </c>
      <c r="L64" s="150">
        <v>11</v>
      </c>
      <c r="M64" s="157"/>
      <c r="N64" s="119" t="s">
        <v>3264</v>
      </c>
      <c r="O64" s="99">
        <v>2025</v>
      </c>
      <c r="P64" s="99" t="s">
        <v>3339</v>
      </c>
      <c r="Q64" s="112">
        <v>7000</v>
      </c>
      <c r="R64" s="101"/>
    </row>
    <row r="65" spans="1:18" s="109" customFormat="1" ht="48">
      <c r="A65" s="99">
        <v>30</v>
      </c>
      <c r="B65" s="112" t="s">
        <v>3266</v>
      </c>
      <c r="C65" s="101" t="s">
        <v>267</v>
      </c>
      <c r="D65" s="112">
        <v>3</v>
      </c>
      <c r="E65" s="133"/>
      <c r="F65" s="112">
        <v>5.5</v>
      </c>
      <c r="G65" s="112">
        <v>120</v>
      </c>
      <c r="H65" s="118"/>
      <c r="I65" s="118" t="s">
        <v>63</v>
      </c>
      <c r="J65" s="118"/>
      <c r="K65" s="150">
        <v>15</v>
      </c>
      <c r="L65" s="150">
        <v>15</v>
      </c>
      <c r="M65" s="157"/>
      <c r="N65" s="119" t="s">
        <v>3267</v>
      </c>
      <c r="O65" s="99">
        <v>2025</v>
      </c>
      <c r="P65" s="99" t="s">
        <v>3339</v>
      </c>
      <c r="Q65" s="112">
        <v>9000</v>
      </c>
      <c r="R65" s="101" t="s">
        <v>4191</v>
      </c>
    </row>
    <row r="66" spans="1:18" s="109" customFormat="1" ht="51">
      <c r="A66" s="193">
        <v>31</v>
      </c>
      <c r="B66" s="194" t="s">
        <v>3269</v>
      </c>
      <c r="C66" s="101" t="s">
        <v>3338</v>
      </c>
      <c r="D66" s="112">
        <v>1.1000000000000001</v>
      </c>
      <c r="E66" s="101"/>
      <c r="F66" s="99">
        <v>6.75</v>
      </c>
      <c r="G66" s="101">
        <v>113</v>
      </c>
      <c r="H66" s="101"/>
      <c r="I66" s="195"/>
      <c r="J66" s="133"/>
      <c r="K66" s="196">
        <v>25</v>
      </c>
      <c r="L66" s="196">
        <v>19.971</v>
      </c>
      <c r="M66" s="150">
        <v>35</v>
      </c>
      <c r="N66" s="197" t="s">
        <v>3270</v>
      </c>
      <c r="O66" s="99"/>
      <c r="P66" s="101" t="s">
        <v>3339</v>
      </c>
      <c r="Q66" s="111">
        <v>6700</v>
      </c>
      <c r="R66" s="101" t="s">
        <v>4200</v>
      </c>
    </row>
    <row r="67" spans="1:18" s="109" customFormat="1" ht="15">
      <c r="A67" s="114"/>
      <c r="B67" s="115" t="s">
        <v>93</v>
      </c>
      <c r="C67" s="116">
        <f>A81</f>
        <v>14</v>
      </c>
      <c r="D67" s="117"/>
      <c r="E67" s="117"/>
      <c r="F67" s="117"/>
      <c r="G67" s="117"/>
      <c r="H67" s="118">
        <f>SUM(COUNTA(H68:H81))</f>
        <v>9</v>
      </c>
      <c r="I67" s="118">
        <f t="shared" ref="I67:J67" si="3">SUM(COUNTA(I68:I81))</f>
        <v>4</v>
      </c>
      <c r="J67" s="118">
        <f t="shared" si="3"/>
        <v>0</v>
      </c>
      <c r="K67" s="156"/>
      <c r="L67" s="156"/>
      <c r="M67" s="156"/>
      <c r="N67" s="119"/>
      <c r="O67" s="117"/>
      <c r="P67" s="117"/>
      <c r="Q67" s="117"/>
      <c r="R67" s="101"/>
    </row>
    <row r="68" spans="1:18" s="109" customFormat="1" ht="96">
      <c r="A68" s="136">
        <v>1</v>
      </c>
      <c r="B68" s="125" t="s">
        <v>99</v>
      </c>
      <c r="C68" s="101" t="s">
        <v>100</v>
      </c>
      <c r="D68" s="136"/>
      <c r="E68" s="136">
        <v>0.05</v>
      </c>
      <c r="F68" s="136"/>
      <c r="G68" s="136"/>
      <c r="H68" s="136"/>
      <c r="I68" s="136" t="s">
        <v>63</v>
      </c>
      <c r="J68" s="137"/>
      <c r="K68" s="102">
        <v>8</v>
      </c>
      <c r="L68" s="152">
        <v>5</v>
      </c>
      <c r="M68" s="153"/>
      <c r="N68" s="105" t="s">
        <v>3054</v>
      </c>
      <c r="O68" s="136">
        <v>2024</v>
      </c>
      <c r="P68" s="136" t="s">
        <v>101</v>
      </c>
      <c r="Q68" s="111">
        <v>7407</v>
      </c>
      <c r="R68" s="101" t="s">
        <v>322</v>
      </c>
    </row>
    <row r="69" spans="1:18" s="109" customFormat="1" ht="48">
      <c r="A69" s="136">
        <f>1+A68</f>
        <v>2</v>
      </c>
      <c r="B69" s="125" t="s">
        <v>3084</v>
      </c>
      <c r="C69" s="101" t="s">
        <v>3085</v>
      </c>
      <c r="D69" s="136"/>
      <c r="E69" s="136">
        <v>7.0000000000000007E-2</v>
      </c>
      <c r="F69" s="136"/>
      <c r="G69" s="136"/>
      <c r="H69" s="136" t="s">
        <v>63</v>
      </c>
      <c r="I69" s="139"/>
      <c r="J69" s="137"/>
      <c r="K69" s="154">
        <v>25</v>
      </c>
      <c r="L69" s="154">
        <v>20</v>
      </c>
      <c r="M69" s="153"/>
      <c r="N69" s="105" t="s">
        <v>3056</v>
      </c>
      <c r="O69" s="138">
        <v>2025</v>
      </c>
      <c r="P69" s="136" t="s">
        <v>396</v>
      </c>
      <c r="Q69" s="111">
        <v>8000</v>
      </c>
      <c r="R69" s="101" t="s">
        <v>4239</v>
      </c>
    </row>
    <row r="70" spans="1:18" s="109" customFormat="1" ht="60">
      <c r="A70" s="136">
        <f t="shared" ref="A70:A75" si="4">1+A69</f>
        <v>3</v>
      </c>
      <c r="B70" s="125" t="s">
        <v>3098</v>
      </c>
      <c r="C70" s="101" t="s">
        <v>271</v>
      </c>
      <c r="D70" s="136"/>
      <c r="E70" s="136">
        <v>0.2</v>
      </c>
      <c r="F70" s="136"/>
      <c r="G70" s="136"/>
      <c r="H70" s="136"/>
      <c r="I70" s="139"/>
      <c r="J70" s="137"/>
      <c r="K70" s="154">
        <v>30</v>
      </c>
      <c r="L70" s="154">
        <v>20</v>
      </c>
      <c r="M70" s="153"/>
      <c r="N70" s="105" t="s">
        <v>3076</v>
      </c>
      <c r="O70" s="138">
        <v>2025</v>
      </c>
      <c r="P70" s="136" t="s">
        <v>96</v>
      </c>
      <c r="Q70" s="111">
        <v>10000</v>
      </c>
      <c r="R70" s="190" t="s">
        <v>4201</v>
      </c>
    </row>
    <row r="71" spans="1:18" s="109" customFormat="1" ht="60">
      <c r="A71" s="136">
        <f t="shared" si="4"/>
        <v>4</v>
      </c>
      <c r="B71" s="125" t="s">
        <v>103</v>
      </c>
      <c r="C71" s="101" t="s">
        <v>3085</v>
      </c>
      <c r="D71" s="136"/>
      <c r="E71" s="136">
        <v>0.15</v>
      </c>
      <c r="F71" s="136"/>
      <c r="G71" s="136"/>
      <c r="H71" s="139"/>
      <c r="I71" s="139" t="s">
        <v>63</v>
      </c>
      <c r="J71" s="139"/>
      <c r="K71" s="154">
        <v>25</v>
      </c>
      <c r="L71" s="154">
        <v>25</v>
      </c>
      <c r="M71" s="153">
        <v>116</v>
      </c>
      <c r="N71" s="105" t="s">
        <v>2206</v>
      </c>
      <c r="O71" s="138">
        <v>2024</v>
      </c>
      <c r="P71" s="136" t="s">
        <v>396</v>
      </c>
      <c r="Q71" s="111">
        <v>5486</v>
      </c>
      <c r="R71" s="101" t="s">
        <v>4364</v>
      </c>
    </row>
    <row r="72" spans="1:18" s="109" customFormat="1" ht="84">
      <c r="A72" s="136">
        <f t="shared" si="4"/>
        <v>5</v>
      </c>
      <c r="B72" s="125" t="s">
        <v>104</v>
      </c>
      <c r="C72" s="101" t="s">
        <v>97</v>
      </c>
      <c r="D72" s="136"/>
      <c r="E72" s="136">
        <v>0.13</v>
      </c>
      <c r="F72" s="136">
        <v>5</v>
      </c>
      <c r="G72" s="136">
        <v>150</v>
      </c>
      <c r="H72" s="139" t="s">
        <v>63</v>
      </c>
      <c r="I72" s="139"/>
      <c r="J72" s="139"/>
      <c r="K72" s="154">
        <v>25</v>
      </c>
      <c r="L72" s="154">
        <v>12</v>
      </c>
      <c r="M72" s="153">
        <v>14</v>
      </c>
      <c r="N72" s="105" t="s">
        <v>2209</v>
      </c>
      <c r="O72" s="138">
        <v>2025</v>
      </c>
      <c r="P72" s="136" t="s">
        <v>98</v>
      </c>
      <c r="Q72" s="111">
        <v>9500</v>
      </c>
      <c r="R72" s="101" t="s">
        <v>4364</v>
      </c>
    </row>
    <row r="73" spans="1:18" s="109" customFormat="1" ht="60">
      <c r="A73" s="136">
        <f t="shared" si="4"/>
        <v>6</v>
      </c>
      <c r="B73" s="125" t="s">
        <v>270</v>
      </c>
      <c r="C73" s="101" t="s">
        <v>95</v>
      </c>
      <c r="D73" s="136"/>
      <c r="E73" s="136">
        <v>0.18</v>
      </c>
      <c r="F73" s="136"/>
      <c r="G73" s="136"/>
      <c r="H73" s="139" t="s">
        <v>63</v>
      </c>
      <c r="I73" s="139"/>
      <c r="J73" s="139"/>
      <c r="K73" s="154">
        <v>15</v>
      </c>
      <c r="L73" s="154">
        <v>8</v>
      </c>
      <c r="M73" s="153">
        <v>5</v>
      </c>
      <c r="N73" s="105" t="s">
        <v>2215</v>
      </c>
      <c r="O73" s="138">
        <v>2025</v>
      </c>
      <c r="P73" s="136" t="s">
        <v>96</v>
      </c>
      <c r="Q73" s="111">
        <v>8000</v>
      </c>
      <c r="R73" s="101" t="s">
        <v>4357</v>
      </c>
    </row>
    <row r="74" spans="1:18" s="109" customFormat="1" ht="36">
      <c r="A74" s="136">
        <f t="shared" si="4"/>
        <v>7</v>
      </c>
      <c r="B74" s="125" t="s">
        <v>3086</v>
      </c>
      <c r="C74" s="101" t="s">
        <v>401</v>
      </c>
      <c r="D74" s="136"/>
      <c r="E74" s="136">
        <v>0.2</v>
      </c>
      <c r="F74" s="136">
        <v>6.65</v>
      </c>
      <c r="G74" s="136">
        <v>156.63</v>
      </c>
      <c r="H74" s="139" t="s">
        <v>63</v>
      </c>
      <c r="I74" s="139"/>
      <c r="J74" s="139"/>
      <c r="K74" s="154">
        <v>30</v>
      </c>
      <c r="L74" s="154">
        <v>20.61</v>
      </c>
      <c r="M74" s="153">
        <v>4</v>
      </c>
      <c r="N74" s="105" t="s">
        <v>3070</v>
      </c>
      <c r="O74" s="138">
        <v>2024</v>
      </c>
      <c r="P74" s="136" t="s">
        <v>3095</v>
      </c>
      <c r="Q74" s="111">
        <v>4000</v>
      </c>
      <c r="R74" s="101" t="s">
        <v>4348</v>
      </c>
    </row>
    <row r="75" spans="1:18" s="109" customFormat="1" ht="240">
      <c r="A75" s="136">
        <f t="shared" si="4"/>
        <v>8</v>
      </c>
      <c r="B75" s="125" t="s">
        <v>3087</v>
      </c>
      <c r="C75" s="101" t="s">
        <v>3088</v>
      </c>
      <c r="D75" s="136"/>
      <c r="E75" s="136">
        <v>0.1</v>
      </c>
      <c r="F75" s="136"/>
      <c r="G75" s="136"/>
      <c r="H75" s="139" t="s">
        <v>63</v>
      </c>
      <c r="I75" s="139"/>
      <c r="J75" s="139"/>
      <c r="K75" s="154">
        <v>16</v>
      </c>
      <c r="L75" s="154">
        <v>16</v>
      </c>
      <c r="M75" s="153"/>
      <c r="N75" s="105" t="s">
        <v>2299</v>
      </c>
      <c r="O75" s="138">
        <v>2024</v>
      </c>
      <c r="P75" s="136" t="s">
        <v>96</v>
      </c>
      <c r="Q75" s="111">
        <v>28600</v>
      </c>
      <c r="R75" s="190" t="s">
        <v>4200</v>
      </c>
    </row>
    <row r="76" spans="1:18" s="109" customFormat="1" ht="36">
      <c r="A76" s="136">
        <v>9</v>
      </c>
      <c r="B76" s="125" t="s">
        <v>3086</v>
      </c>
      <c r="C76" s="101" t="s">
        <v>3088</v>
      </c>
      <c r="D76" s="136"/>
      <c r="E76" s="136">
        <v>0.19</v>
      </c>
      <c r="F76" s="136"/>
      <c r="G76" s="136"/>
      <c r="H76" s="136" t="s">
        <v>63</v>
      </c>
      <c r="I76" s="140"/>
      <c r="J76" s="137"/>
      <c r="K76" s="155">
        <v>47</v>
      </c>
      <c r="L76" s="155">
        <v>47</v>
      </c>
      <c r="M76" s="153"/>
      <c r="N76" s="105" t="s">
        <v>3091</v>
      </c>
      <c r="O76" s="138">
        <v>2025</v>
      </c>
      <c r="P76" s="136" t="s">
        <v>96</v>
      </c>
      <c r="Q76" s="111">
        <v>8000</v>
      </c>
      <c r="R76" s="189" t="s">
        <v>4355</v>
      </c>
    </row>
    <row r="77" spans="1:18" s="109" customFormat="1" ht="156">
      <c r="A77" s="136">
        <v>10</v>
      </c>
      <c r="B77" s="125" t="s">
        <v>397</v>
      </c>
      <c r="C77" s="101" t="s">
        <v>102</v>
      </c>
      <c r="D77" s="136"/>
      <c r="E77" s="136">
        <v>7.0000000000000007E-2</v>
      </c>
      <c r="F77" s="136"/>
      <c r="G77" s="136"/>
      <c r="H77" s="139" t="s">
        <v>63</v>
      </c>
      <c r="I77" s="139"/>
      <c r="J77" s="139"/>
      <c r="K77" s="154">
        <v>35</v>
      </c>
      <c r="L77" s="154">
        <v>30</v>
      </c>
      <c r="M77" s="153"/>
      <c r="N77" s="105" t="s">
        <v>3092</v>
      </c>
      <c r="O77" s="138">
        <v>2024</v>
      </c>
      <c r="P77" s="136" t="s">
        <v>398</v>
      </c>
      <c r="Q77" s="111">
        <v>9824</v>
      </c>
      <c r="R77" s="189" t="s">
        <v>4200</v>
      </c>
    </row>
    <row r="78" spans="1:18" s="109" customFormat="1" ht="120">
      <c r="A78" s="136">
        <v>11</v>
      </c>
      <c r="B78" s="125" t="s">
        <v>317</v>
      </c>
      <c r="C78" s="101" t="s">
        <v>399</v>
      </c>
      <c r="D78" s="136"/>
      <c r="E78" s="136">
        <v>0.2</v>
      </c>
      <c r="F78" s="136"/>
      <c r="G78" s="136"/>
      <c r="H78" s="139" t="s">
        <v>63</v>
      </c>
      <c r="I78" s="139"/>
      <c r="J78" s="139"/>
      <c r="K78" s="154">
        <v>19</v>
      </c>
      <c r="L78" s="154">
        <v>16</v>
      </c>
      <c r="M78" s="153">
        <v>7</v>
      </c>
      <c r="N78" s="105" t="s">
        <v>3093</v>
      </c>
      <c r="O78" s="138">
        <v>2025</v>
      </c>
      <c r="P78" s="136" t="s">
        <v>400</v>
      </c>
      <c r="Q78" s="111">
        <v>10000</v>
      </c>
      <c r="R78" s="101" t="s">
        <v>4365</v>
      </c>
    </row>
    <row r="79" spans="1:18" s="109" customFormat="1" ht="48">
      <c r="A79" s="136">
        <v>12</v>
      </c>
      <c r="B79" s="125" t="s">
        <v>3089</v>
      </c>
      <c r="C79" s="101" t="s">
        <v>97</v>
      </c>
      <c r="D79" s="136"/>
      <c r="E79" s="136">
        <v>0.06</v>
      </c>
      <c r="F79" s="136"/>
      <c r="G79" s="136"/>
      <c r="H79" s="136"/>
      <c r="I79" s="136" t="s">
        <v>63</v>
      </c>
      <c r="J79" s="137"/>
      <c r="K79" s="102">
        <v>17</v>
      </c>
      <c r="L79" s="152">
        <v>16.5</v>
      </c>
      <c r="M79" s="153"/>
      <c r="N79" s="119" t="s">
        <v>3094</v>
      </c>
      <c r="O79" s="136">
        <v>2025</v>
      </c>
      <c r="P79" s="136" t="s">
        <v>98</v>
      </c>
      <c r="Q79" s="111">
        <v>7000</v>
      </c>
      <c r="R79" s="101" t="s">
        <v>4201</v>
      </c>
    </row>
    <row r="80" spans="1:18" s="109" customFormat="1" ht="24">
      <c r="A80" s="136">
        <v>13</v>
      </c>
      <c r="B80" s="125" t="s">
        <v>2292</v>
      </c>
      <c r="C80" s="101" t="s">
        <v>2293</v>
      </c>
      <c r="D80" s="136"/>
      <c r="E80" s="136">
        <v>0.14000000000000001</v>
      </c>
      <c r="F80" s="136"/>
      <c r="G80" s="136"/>
      <c r="H80" s="136" t="s">
        <v>63</v>
      </c>
      <c r="I80" s="139"/>
      <c r="J80" s="137"/>
      <c r="K80" s="154">
        <v>15</v>
      </c>
      <c r="L80" s="154">
        <v>10</v>
      </c>
      <c r="M80" s="153"/>
      <c r="N80" s="105" t="s">
        <v>2294</v>
      </c>
      <c r="O80" s="138">
        <v>2025</v>
      </c>
      <c r="P80" s="136" t="s">
        <v>3096</v>
      </c>
      <c r="Q80" s="111">
        <v>8000</v>
      </c>
      <c r="R80" s="101" t="s">
        <v>4201</v>
      </c>
    </row>
    <row r="81" spans="1:18" s="109" customFormat="1" ht="60">
      <c r="A81" s="136">
        <v>14</v>
      </c>
      <c r="B81" s="125" t="s">
        <v>3090</v>
      </c>
      <c r="C81" s="101" t="s">
        <v>94</v>
      </c>
      <c r="D81" s="136"/>
      <c r="E81" s="136">
        <v>0.22</v>
      </c>
      <c r="F81" s="136"/>
      <c r="G81" s="136"/>
      <c r="H81" s="139"/>
      <c r="I81" s="139" t="s">
        <v>63</v>
      </c>
      <c r="J81" s="139"/>
      <c r="K81" s="154">
        <v>22</v>
      </c>
      <c r="L81" s="154">
        <v>31</v>
      </c>
      <c r="M81" s="153"/>
      <c r="N81" s="105" t="s">
        <v>3081</v>
      </c>
      <c r="O81" s="138">
        <v>2025</v>
      </c>
      <c r="P81" s="136" t="s">
        <v>3097</v>
      </c>
      <c r="Q81" s="111">
        <v>10000</v>
      </c>
      <c r="R81" s="101"/>
    </row>
    <row r="82" spans="1:18" s="109" customFormat="1" ht="15">
      <c r="A82" s="114"/>
      <c r="B82" s="115" t="s">
        <v>105</v>
      </c>
      <c r="C82" s="116">
        <f>A86</f>
        <v>4</v>
      </c>
      <c r="D82" s="117"/>
      <c r="E82" s="117"/>
      <c r="F82" s="117"/>
      <c r="G82" s="117"/>
      <c r="H82" s="118">
        <f>SUM(COUNTA(H83:H86))</f>
        <v>0</v>
      </c>
      <c r="I82" s="118">
        <f>SUM(COUNTA(I83:I86))</f>
        <v>4</v>
      </c>
      <c r="J82" s="118">
        <f>SUM(COUNTA(J83:J86))</f>
        <v>0</v>
      </c>
      <c r="K82" s="156"/>
      <c r="L82" s="156"/>
      <c r="M82" s="157"/>
      <c r="N82" s="119"/>
      <c r="O82" s="117"/>
      <c r="P82" s="117"/>
      <c r="Q82" s="117"/>
      <c r="R82" s="101"/>
    </row>
    <row r="83" spans="1:18" s="124" customFormat="1" ht="24">
      <c r="A83" s="120">
        <v>1</v>
      </c>
      <c r="B83" s="121" t="s">
        <v>2950</v>
      </c>
      <c r="C83" s="101" t="s">
        <v>2955</v>
      </c>
      <c r="D83" s="108"/>
      <c r="E83" s="122">
        <v>7.0000000000000007E-2</v>
      </c>
      <c r="F83" s="99">
        <v>6.8</v>
      </c>
      <c r="G83" s="99">
        <v>80</v>
      </c>
      <c r="H83" s="99"/>
      <c r="I83" s="108" t="s">
        <v>63</v>
      </c>
      <c r="J83" s="108"/>
      <c r="K83" s="158">
        <v>8</v>
      </c>
      <c r="L83" s="150">
        <v>6</v>
      </c>
      <c r="M83" s="151">
        <v>0</v>
      </c>
      <c r="N83" s="100" t="s">
        <v>2949</v>
      </c>
      <c r="O83" s="101" t="s">
        <v>2958</v>
      </c>
      <c r="P83" s="101" t="s">
        <v>76</v>
      </c>
      <c r="Q83" s="111">
        <v>10000</v>
      </c>
      <c r="R83" s="101"/>
    </row>
    <row r="84" spans="1:18" s="124" customFormat="1" ht="24">
      <c r="A84" s="120">
        <v>2</v>
      </c>
      <c r="B84" s="125" t="s">
        <v>2948</v>
      </c>
      <c r="C84" s="101" t="s">
        <v>2956</v>
      </c>
      <c r="D84" s="120"/>
      <c r="E84" s="126">
        <v>0.1</v>
      </c>
      <c r="F84" s="120">
        <v>9.9</v>
      </c>
      <c r="G84" s="120">
        <v>80</v>
      </c>
      <c r="H84" s="120"/>
      <c r="I84" s="120" t="s">
        <v>63</v>
      </c>
      <c r="J84" s="120"/>
      <c r="K84" s="159">
        <v>8</v>
      </c>
      <c r="L84" s="159">
        <v>6</v>
      </c>
      <c r="M84" s="159">
        <v>0</v>
      </c>
      <c r="N84" s="105" t="s">
        <v>2949</v>
      </c>
      <c r="O84" s="127" t="s">
        <v>2958</v>
      </c>
      <c r="P84" s="127" t="s">
        <v>76</v>
      </c>
      <c r="Q84" s="111">
        <v>10000</v>
      </c>
      <c r="R84" s="101"/>
    </row>
    <row r="85" spans="1:18" s="124" customFormat="1" ht="48">
      <c r="A85" s="120">
        <v>3</v>
      </c>
      <c r="B85" s="125" t="s">
        <v>2951</v>
      </c>
      <c r="C85" s="101" t="s">
        <v>2955</v>
      </c>
      <c r="D85" s="120"/>
      <c r="E85" s="126">
        <v>0.4</v>
      </c>
      <c r="F85" s="120">
        <v>13.6</v>
      </c>
      <c r="G85" s="120">
        <v>100</v>
      </c>
      <c r="H85" s="120"/>
      <c r="I85" s="120" t="s">
        <v>63</v>
      </c>
      <c r="J85" s="120"/>
      <c r="K85" s="160">
        <v>8</v>
      </c>
      <c r="L85" s="160">
        <v>6</v>
      </c>
      <c r="M85" s="160">
        <v>0</v>
      </c>
      <c r="N85" s="105" t="s">
        <v>2262</v>
      </c>
      <c r="O85" s="127" t="s">
        <v>2958</v>
      </c>
      <c r="P85" s="127" t="s">
        <v>76</v>
      </c>
      <c r="Q85" s="111">
        <v>10000</v>
      </c>
      <c r="R85" s="101"/>
    </row>
    <row r="86" spans="1:18" s="124" customFormat="1" ht="48">
      <c r="A86" s="120">
        <v>4</v>
      </c>
      <c r="B86" s="125" t="s">
        <v>2952</v>
      </c>
      <c r="C86" s="101" t="s">
        <v>2957</v>
      </c>
      <c r="D86" s="120"/>
      <c r="E86" s="126">
        <v>0.3</v>
      </c>
      <c r="F86" s="120">
        <v>12.2</v>
      </c>
      <c r="G86" s="120">
        <v>100</v>
      </c>
      <c r="H86" s="120"/>
      <c r="I86" s="120" t="s">
        <v>63</v>
      </c>
      <c r="J86" s="120"/>
      <c r="K86" s="150">
        <v>8</v>
      </c>
      <c r="L86" s="150">
        <v>6</v>
      </c>
      <c r="M86" s="150">
        <v>0</v>
      </c>
      <c r="N86" s="105" t="s">
        <v>355</v>
      </c>
      <c r="O86" s="127" t="s">
        <v>2958</v>
      </c>
      <c r="P86" s="127" t="s">
        <v>76</v>
      </c>
      <c r="Q86" s="111">
        <v>10000</v>
      </c>
      <c r="R86" s="101"/>
    </row>
    <row r="87" spans="1:18" s="124" customFormat="1" ht="12">
      <c r="A87" s="118"/>
      <c r="B87" s="133" t="s">
        <v>108</v>
      </c>
      <c r="C87" s="116">
        <f>A95</f>
        <v>8</v>
      </c>
      <c r="D87" s="133"/>
      <c r="E87" s="133"/>
      <c r="F87" s="133"/>
      <c r="G87" s="133"/>
      <c r="H87" s="118">
        <f>SUM(COUNTA(H92:H95))</f>
        <v>0</v>
      </c>
      <c r="I87" s="118">
        <v>8</v>
      </c>
      <c r="J87" s="118">
        <f t="shared" ref="J87" si="5">SUM(COUNTA(J92:J95))</f>
        <v>0</v>
      </c>
      <c r="K87" s="157"/>
      <c r="L87" s="157"/>
      <c r="M87" s="157"/>
      <c r="N87" s="119"/>
      <c r="O87" s="118"/>
      <c r="P87" s="118"/>
      <c r="Q87" s="133"/>
      <c r="R87" s="101"/>
    </row>
    <row r="88" spans="1:18" s="124" customFormat="1" ht="60">
      <c r="A88" s="99">
        <v>1</v>
      </c>
      <c r="B88" s="112" t="s">
        <v>114</v>
      </c>
      <c r="C88" s="101" t="s">
        <v>111</v>
      </c>
      <c r="D88" s="133"/>
      <c r="E88" s="112">
        <v>0.05</v>
      </c>
      <c r="F88" s="112">
        <v>4</v>
      </c>
      <c r="G88" s="112">
        <v>246</v>
      </c>
      <c r="H88" s="118"/>
      <c r="I88" s="118" t="s">
        <v>63</v>
      </c>
      <c r="J88" s="118"/>
      <c r="K88" s="150">
        <v>40</v>
      </c>
      <c r="L88" s="150">
        <v>25</v>
      </c>
      <c r="M88" s="157"/>
      <c r="N88" s="119" t="s">
        <v>1960</v>
      </c>
      <c r="O88" s="118"/>
      <c r="P88" s="101" t="s">
        <v>113</v>
      </c>
      <c r="Q88" s="112">
        <v>8000</v>
      </c>
      <c r="R88" s="101" t="s">
        <v>4201</v>
      </c>
    </row>
    <row r="89" spans="1:18" s="124" customFormat="1" ht="96">
      <c r="A89" s="99">
        <v>2</v>
      </c>
      <c r="B89" s="112" t="s">
        <v>117</v>
      </c>
      <c r="C89" s="101" t="s">
        <v>111</v>
      </c>
      <c r="D89" s="133"/>
      <c r="E89" s="112">
        <v>0.05</v>
      </c>
      <c r="F89" s="112">
        <v>4</v>
      </c>
      <c r="G89" s="112">
        <v>80</v>
      </c>
      <c r="H89" s="118"/>
      <c r="I89" s="118" t="s">
        <v>63</v>
      </c>
      <c r="J89" s="118"/>
      <c r="K89" s="150">
        <v>20</v>
      </c>
      <c r="L89" s="150">
        <v>15</v>
      </c>
      <c r="M89" s="157"/>
      <c r="N89" s="119" t="s">
        <v>112</v>
      </c>
      <c r="O89" s="118"/>
      <c r="P89" s="101" t="s">
        <v>113</v>
      </c>
      <c r="Q89" s="112">
        <v>5000</v>
      </c>
      <c r="R89" s="101" t="s">
        <v>4201</v>
      </c>
    </row>
    <row r="90" spans="1:18" s="124" customFormat="1" ht="60">
      <c r="A90" s="99">
        <v>3</v>
      </c>
      <c r="B90" s="112" t="s">
        <v>115</v>
      </c>
      <c r="C90" s="101" t="s">
        <v>3403</v>
      </c>
      <c r="D90" s="133"/>
      <c r="E90" s="112">
        <v>0.12</v>
      </c>
      <c r="F90" s="112">
        <v>4</v>
      </c>
      <c r="G90" s="112">
        <v>250</v>
      </c>
      <c r="H90" s="118"/>
      <c r="I90" s="118" t="s">
        <v>63</v>
      </c>
      <c r="J90" s="118"/>
      <c r="K90" s="150">
        <v>25</v>
      </c>
      <c r="L90" s="150">
        <v>20</v>
      </c>
      <c r="M90" s="157"/>
      <c r="N90" s="119" t="s">
        <v>1960</v>
      </c>
      <c r="O90" s="118"/>
      <c r="P90" s="101" t="s">
        <v>116</v>
      </c>
      <c r="Q90" s="112">
        <v>8000</v>
      </c>
      <c r="R90" s="101" t="s">
        <v>4201</v>
      </c>
    </row>
    <row r="91" spans="1:18" s="124" customFormat="1" ht="60">
      <c r="A91" s="99">
        <v>4</v>
      </c>
      <c r="B91" s="112" t="s">
        <v>325</v>
      </c>
      <c r="C91" s="101" t="s">
        <v>3404</v>
      </c>
      <c r="D91" s="133"/>
      <c r="E91" s="112">
        <v>0.08</v>
      </c>
      <c r="F91" s="112">
        <v>3</v>
      </c>
      <c r="G91" s="112">
        <v>300</v>
      </c>
      <c r="H91" s="118"/>
      <c r="I91" s="118" t="s">
        <v>63</v>
      </c>
      <c r="J91" s="118"/>
      <c r="K91" s="150">
        <v>25</v>
      </c>
      <c r="L91" s="150">
        <v>15</v>
      </c>
      <c r="M91" s="157"/>
      <c r="N91" s="119" t="s">
        <v>1960</v>
      </c>
      <c r="O91" s="118"/>
      <c r="P91" s="101" t="s">
        <v>113</v>
      </c>
      <c r="Q91" s="112"/>
      <c r="R91" s="101" t="s">
        <v>322</v>
      </c>
    </row>
    <row r="92" spans="1:18" s="124" customFormat="1" ht="84.75" customHeight="1">
      <c r="A92" s="99">
        <v>5</v>
      </c>
      <c r="B92" s="105" t="s">
        <v>3405</v>
      </c>
      <c r="C92" s="101" t="s">
        <v>255</v>
      </c>
      <c r="D92" s="133"/>
      <c r="E92" s="101">
        <v>0.08</v>
      </c>
      <c r="F92" s="101">
        <v>4</v>
      </c>
      <c r="G92" s="101">
        <v>350</v>
      </c>
      <c r="H92" s="101"/>
      <c r="I92" s="99" t="s">
        <v>63</v>
      </c>
      <c r="J92" s="133"/>
      <c r="K92" s="150">
        <v>25</v>
      </c>
      <c r="L92" s="150">
        <v>15</v>
      </c>
      <c r="M92" s="157"/>
      <c r="N92" s="105" t="s">
        <v>1960</v>
      </c>
      <c r="O92" s="99">
        <v>2023</v>
      </c>
      <c r="P92" s="101" t="s">
        <v>3409</v>
      </c>
      <c r="Q92" s="106"/>
      <c r="R92" s="101" t="s">
        <v>322</v>
      </c>
    </row>
    <row r="93" spans="1:18" s="124" customFormat="1" ht="60">
      <c r="A93" s="99">
        <v>6</v>
      </c>
      <c r="B93" s="105" t="s">
        <v>109</v>
      </c>
      <c r="C93" s="101" t="s">
        <v>3406</v>
      </c>
      <c r="D93" s="133"/>
      <c r="E93" s="101">
        <v>0.08</v>
      </c>
      <c r="F93" s="101">
        <v>3</v>
      </c>
      <c r="G93" s="101">
        <v>250</v>
      </c>
      <c r="H93" s="101"/>
      <c r="I93" s="99" t="s">
        <v>63</v>
      </c>
      <c r="J93" s="133"/>
      <c r="K93" s="150">
        <v>25</v>
      </c>
      <c r="L93" s="150">
        <v>20</v>
      </c>
      <c r="M93" s="157"/>
      <c r="N93" s="105" t="s">
        <v>1960</v>
      </c>
      <c r="O93" s="99"/>
      <c r="P93" s="101" t="s">
        <v>110</v>
      </c>
      <c r="Q93" s="106"/>
      <c r="R93" s="101" t="s">
        <v>322</v>
      </c>
    </row>
    <row r="94" spans="1:18" s="124" customFormat="1" ht="96">
      <c r="A94" s="99">
        <v>7</v>
      </c>
      <c r="B94" s="105" t="s">
        <v>3395</v>
      </c>
      <c r="C94" s="101" t="s">
        <v>3407</v>
      </c>
      <c r="D94" s="133"/>
      <c r="E94" s="101">
        <v>0.08</v>
      </c>
      <c r="F94" s="101">
        <v>4</v>
      </c>
      <c r="G94" s="101">
        <v>55</v>
      </c>
      <c r="H94" s="101"/>
      <c r="I94" s="99" t="s">
        <v>63</v>
      </c>
      <c r="J94" s="133"/>
      <c r="K94" s="150">
        <v>40</v>
      </c>
      <c r="L94" s="150">
        <v>40</v>
      </c>
      <c r="M94" s="157"/>
      <c r="N94" s="105" t="s">
        <v>112</v>
      </c>
      <c r="O94" s="99"/>
      <c r="P94" s="101" t="s">
        <v>3409</v>
      </c>
      <c r="Q94" s="106"/>
      <c r="R94" s="101" t="s">
        <v>322</v>
      </c>
    </row>
    <row r="95" spans="1:18" s="124" customFormat="1" ht="84">
      <c r="A95" s="99">
        <v>8</v>
      </c>
      <c r="B95" s="105" t="s">
        <v>3398</v>
      </c>
      <c r="C95" s="101" t="s">
        <v>3408</v>
      </c>
      <c r="D95" s="133"/>
      <c r="E95" s="101">
        <v>0.12</v>
      </c>
      <c r="F95" s="101">
        <v>4</v>
      </c>
      <c r="G95" s="101">
        <v>426</v>
      </c>
      <c r="H95" s="101"/>
      <c r="I95" s="99" t="s">
        <v>63</v>
      </c>
      <c r="J95" s="133"/>
      <c r="K95" s="150">
        <v>50</v>
      </c>
      <c r="L95" s="150">
        <v>40</v>
      </c>
      <c r="M95" s="157"/>
      <c r="N95" s="105" t="s">
        <v>3410</v>
      </c>
      <c r="O95" s="99"/>
      <c r="P95" s="101" t="s">
        <v>3411</v>
      </c>
      <c r="Q95" s="106">
        <v>10000</v>
      </c>
      <c r="R95" s="101" t="s">
        <v>4201</v>
      </c>
    </row>
    <row r="96" spans="1:18" s="124" customFormat="1" ht="12">
      <c r="A96" s="118"/>
      <c r="B96" s="133" t="s">
        <v>118</v>
      </c>
      <c r="C96" s="116">
        <f>A103</f>
        <v>7</v>
      </c>
      <c r="D96" s="133"/>
      <c r="E96" s="133"/>
      <c r="F96" s="133"/>
      <c r="G96" s="133"/>
      <c r="H96" s="118">
        <f>SUM(COUNTA(H97:H103))</f>
        <v>3</v>
      </c>
      <c r="I96" s="118">
        <f>SUM(COUNTA(I97:I103))</f>
        <v>4</v>
      </c>
      <c r="J96" s="118">
        <f>SUM(COUNTA(J97:J103))</f>
        <v>0</v>
      </c>
      <c r="K96" s="157"/>
      <c r="L96" s="157"/>
      <c r="M96" s="157"/>
      <c r="N96" s="119"/>
      <c r="O96" s="118"/>
      <c r="P96" s="118"/>
      <c r="Q96" s="133"/>
      <c r="R96" s="101"/>
    </row>
    <row r="97" spans="1:28" s="168" customFormat="1" ht="24">
      <c r="A97" s="99">
        <v>1</v>
      </c>
      <c r="B97" s="100" t="s">
        <v>319</v>
      </c>
      <c r="C97" s="101" t="s">
        <v>3511</v>
      </c>
      <c r="D97" s="123">
        <v>1</v>
      </c>
      <c r="E97" s="99">
        <v>0.05</v>
      </c>
      <c r="F97" s="99">
        <v>7</v>
      </c>
      <c r="G97" s="99">
        <v>154</v>
      </c>
      <c r="H97" s="99"/>
      <c r="I97" s="99" t="s">
        <v>63</v>
      </c>
      <c r="J97" s="99"/>
      <c r="K97" s="150">
        <v>30</v>
      </c>
      <c r="L97" s="150">
        <v>30</v>
      </c>
      <c r="M97" s="150"/>
      <c r="N97" s="105" t="s">
        <v>3512</v>
      </c>
      <c r="O97" s="99">
        <v>2025</v>
      </c>
      <c r="P97" s="101" t="s">
        <v>119</v>
      </c>
      <c r="Q97" s="167">
        <v>10000</v>
      </c>
      <c r="R97" s="101" t="s">
        <v>4191</v>
      </c>
    </row>
    <row r="98" spans="1:28" s="168" customFormat="1" ht="60">
      <c r="A98" s="99">
        <v>2</v>
      </c>
      <c r="B98" s="100" t="s">
        <v>3513</v>
      </c>
      <c r="C98" s="101" t="s">
        <v>3511</v>
      </c>
      <c r="D98" s="101">
        <v>9</v>
      </c>
      <c r="E98" s="101">
        <v>1.8</v>
      </c>
      <c r="F98" s="101">
        <v>3.25</v>
      </c>
      <c r="G98" s="101">
        <v>284</v>
      </c>
      <c r="H98" s="101"/>
      <c r="I98" s="99" t="s">
        <v>63</v>
      </c>
      <c r="J98" s="99"/>
      <c r="K98" s="150">
        <v>60</v>
      </c>
      <c r="L98" s="150">
        <v>60</v>
      </c>
      <c r="M98" s="150"/>
      <c r="N98" s="105" t="s">
        <v>3514</v>
      </c>
      <c r="O98" s="99">
        <v>2025</v>
      </c>
      <c r="P98" s="101" t="s">
        <v>119</v>
      </c>
      <c r="Q98" s="167">
        <v>19000</v>
      </c>
      <c r="R98" s="101"/>
    </row>
    <row r="99" spans="1:28" s="168" customFormat="1" ht="24">
      <c r="A99" s="99">
        <v>3</v>
      </c>
      <c r="B99" s="100" t="s">
        <v>4368</v>
      </c>
      <c r="C99" s="101" t="s">
        <v>3515</v>
      </c>
      <c r="D99" s="101" t="s">
        <v>3516</v>
      </c>
      <c r="E99" s="99">
        <v>0.05</v>
      </c>
      <c r="F99" s="101">
        <v>4</v>
      </c>
      <c r="G99" s="101">
        <v>250</v>
      </c>
      <c r="H99" s="101"/>
      <c r="I99" s="99" t="s">
        <v>63</v>
      </c>
      <c r="J99" s="99"/>
      <c r="K99" s="150">
        <v>20</v>
      </c>
      <c r="L99" s="150">
        <v>20</v>
      </c>
      <c r="M99" s="150"/>
      <c r="N99" s="105" t="s">
        <v>3452</v>
      </c>
      <c r="O99" s="99">
        <v>2026</v>
      </c>
      <c r="P99" s="101" t="s">
        <v>121</v>
      </c>
      <c r="Q99" s="167">
        <v>10000</v>
      </c>
      <c r="R99" s="101" t="s">
        <v>4191</v>
      </c>
    </row>
    <row r="100" spans="1:28" s="168" customFormat="1" ht="24">
      <c r="A100" s="99">
        <v>4</v>
      </c>
      <c r="B100" s="100" t="s">
        <v>318</v>
      </c>
      <c r="C100" s="101" t="s">
        <v>3517</v>
      </c>
      <c r="D100" s="101" t="s">
        <v>3516</v>
      </c>
      <c r="E100" s="101">
        <v>0.1</v>
      </c>
      <c r="F100" s="101">
        <v>5</v>
      </c>
      <c r="G100" s="101">
        <v>11</v>
      </c>
      <c r="H100" s="101" t="s">
        <v>63</v>
      </c>
      <c r="I100" s="99"/>
      <c r="J100" s="99"/>
      <c r="K100" s="150">
        <v>5</v>
      </c>
      <c r="L100" s="150">
        <v>5</v>
      </c>
      <c r="M100" s="150"/>
      <c r="N100" s="105" t="s">
        <v>3518</v>
      </c>
      <c r="O100" s="99">
        <v>2027</v>
      </c>
      <c r="P100" s="101" t="s">
        <v>120</v>
      </c>
      <c r="Q100" s="167">
        <v>5000</v>
      </c>
      <c r="R100" s="101" t="s">
        <v>4191</v>
      </c>
    </row>
    <row r="101" spans="1:28" s="168" customFormat="1" ht="24">
      <c r="A101" s="99">
        <v>5</v>
      </c>
      <c r="B101" s="100" t="s">
        <v>3519</v>
      </c>
      <c r="C101" s="101" t="s">
        <v>3517</v>
      </c>
      <c r="D101" s="101" t="s">
        <v>3516</v>
      </c>
      <c r="E101" s="101">
        <v>0.08</v>
      </c>
      <c r="F101" s="101">
        <v>3.5</v>
      </c>
      <c r="G101" s="101">
        <v>120</v>
      </c>
      <c r="H101" s="101" t="s">
        <v>63</v>
      </c>
      <c r="I101" s="99"/>
      <c r="J101" s="99"/>
      <c r="K101" s="150">
        <v>10</v>
      </c>
      <c r="L101" s="150">
        <v>10</v>
      </c>
      <c r="M101" s="150"/>
      <c r="N101" s="105" t="s">
        <v>3520</v>
      </c>
      <c r="O101" s="99">
        <v>2027</v>
      </c>
      <c r="P101" s="101" t="s">
        <v>120</v>
      </c>
      <c r="Q101" s="167">
        <v>5000</v>
      </c>
      <c r="R101" s="101" t="s">
        <v>4191</v>
      </c>
    </row>
    <row r="102" spans="1:28" s="168" customFormat="1" ht="24">
      <c r="A102" s="99">
        <v>6</v>
      </c>
      <c r="B102" s="100" t="s">
        <v>3521</v>
      </c>
      <c r="C102" s="101" t="s">
        <v>3517</v>
      </c>
      <c r="D102" s="101" t="s">
        <v>3516</v>
      </c>
      <c r="E102" s="99">
        <v>7.0000000000000007E-2</v>
      </c>
      <c r="F102" s="99">
        <v>4.5</v>
      </c>
      <c r="G102" s="99">
        <v>120</v>
      </c>
      <c r="H102" s="99" t="s">
        <v>63</v>
      </c>
      <c r="I102" s="99"/>
      <c r="J102" s="99"/>
      <c r="K102" s="150">
        <v>10</v>
      </c>
      <c r="L102" s="150">
        <v>10</v>
      </c>
      <c r="M102" s="150"/>
      <c r="N102" s="105" t="s">
        <v>3520</v>
      </c>
      <c r="O102" s="99">
        <v>2026</v>
      </c>
      <c r="P102" s="101" t="s">
        <v>120</v>
      </c>
      <c r="Q102" s="167">
        <v>5000</v>
      </c>
      <c r="R102" s="101" t="s">
        <v>4191</v>
      </c>
    </row>
    <row r="103" spans="1:28" s="168" customFormat="1" ht="24">
      <c r="A103" s="99">
        <v>7</v>
      </c>
      <c r="B103" s="100" t="s">
        <v>371</v>
      </c>
      <c r="C103" s="101" t="s">
        <v>3517</v>
      </c>
      <c r="D103" s="101">
        <v>2.1999999999999999E-2</v>
      </c>
      <c r="E103" s="99">
        <v>7.0000000000000007E-2</v>
      </c>
      <c r="F103" s="101">
        <v>3.8</v>
      </c>
      <c r="G103" s="101">
        <v>150</v>
      </c>
      <c r="H103" s="101"/>
      <c r="I103" s="99" t="s">
        <v>63</v>
      </c>
      <c r="J103" s="99"/>
      <c r="K103" s="150">
        <v>6</v>
      </c>
      <c r="L103" s="150">
        <v>6</v>
      </c>
      <c r="M103" s="150"/>
      <c r="N103" s="105" t="s">
        <v>3520</v>
      </c>
      <c r="O103" s="99">
        <v>2027</v>
      </c>
      <c r="P103" s="101" t="s">
        <v>120</v>
      </c>
      <c r="Q103" s="167">
        <v>5000</v>
      </c>
      <c r="R103" s="101" t="s">
        <v>4191</v>
      </c>
    </row>
    <row r="104" spans="1:28" s="124" customFormat="1" ht="12">
      <c r="A104" s="118"/>
      <c r="B104" s="133" t="s">
        <v>77</v>
      </c>
      <c r="C104" s="116">
        <f>A109</f>
        <v>5</v>
      </c>
      <c r="D104" s="133"/>
      <c r="E104" s="133"/>
      <c r="F104" s="133"/>
      <c r="G104" s="133"/>
      <c r="H104" s="118">
        <f>SUM(COUNTA(H105:H109))</f>
        <v>2</v>
      </c>
      <c r="I104" s="118">
        <f>SUM(COUNTA(I105:I109))</f>
        <v>3</v>
      </c>
      <c r="J104" s="118">
        <f>SUM(COUNTA(J105:J109))</f>
        <v>0</v>
      </c>
      <c r="K104" s="157"/>
      <c r="L104" s="157"/>
      <c r="M104" s="157"/>
      <c r="N104" s="119"/>
      <c r="O104" s="118"/>
      <c r="P104" s="118"/>
      <c r="Q104" s="133"/>
      <c r="R104" s="101"/>
    </row>
    <row r="105" spans="1:28" s="124" customFormat="1" ht="60">
      <c r="A105" s="99">
        <v>1</v>
      </c>
      <c r="B105" s="100" t="s">
        <v>3430</v>
      </c>
      <c r="C105" s="101" t="s">
        <v>3431</v>
      </c>
      <c r="D105" s="99">
        <v>1.2</v>
      </c>
      <c r="E105" s="101">
        <v>0.11</v>
      </c>
      <c r="F105" s="101">
        <v>8.5</v>
      </c>
      <c r="G105" s="101">
        <v>61</v>
      </c>
      <c r="H105" s="101"/>
      <c r="I105" s="99" t="s">
        <v>63</v>
      </c>
      <c r="J105" s="133"/>
      <c r="K105" s="150">
        <v>40</v>
      </c>
      <c r="L105" s="150">
        <v>17</v>
      </c>
      <c r="M105" s="150">
        <v>30</v>
      </c>
      <c r="N105" s="105" t="s">
        <v>364</v>
      </c>
      <c r="O105" s="118"/>
      <c r="P105" s="101" t="s">
        <v>3432</v>
      </c>
      <c r="Q105" s="106">
        <v>3000</v>
      </c>
      <c r="R105" s="188" t="s">
        <v>4357</v>
      </c>
    </row>
    <row r="106" spans="1:28" s="135" customFormat="1" ht="72">
      <c r="A106" s="99">
        <v>2</v>
      </c>
      <c r="B106" s="100" t="s">
        <v>3433</v>
      </c>
      <c r="C106" s="101" t="s">
        <v>3434</v>
      </c>
      <c r="D106" s="99">
        <v>1.7</v>
      </c>
      <c r="E106" s="99">
        <v>0.1</v>
      </c>
      <c r="F106" s="99">
        <v>4</v>
      </c>
      <c r="G106" s="99">
        <v>431</v>
      </c>
      <c r="H106" s="99"/>
      <c r="I106" s="99" t="s">
        <v>63</v>
      </c>
      <c r="J106" s="99"/>
      <c r="K106" s="150">
        <v>50</v>
      </c>
      <c r="L106" s="150">
        <v>6</v>
      </c>
      <c r="M106" s="150">
        <v>20</v>
      </c>
      <c r="N106" s="105" t="s">
        <v>3426</v>
      </c>
      <c r="O106" s="99"/>
      <c r="P106" s="101" t="s">
        <v>3435</v>
      </c>
      <c r="Q106" s="106">
        <v>6000</v>
      </c>
      <c r="R106" s="101"/>
    </row>
    <row r="107" spans="1:28" s="135" customFormat="1" ht="120">
      <c r="A107" s="99">
        <v>3</v>
      </c>
      <c r="B107" s="100" t="s">
        <v>3436</v>
      </c>
      <c r="C107" s="101" t="s">
        <v>366</v>
      </c>
      <c r="D107" s="99">
        <v>2</v>
      </c>
      <c r="E107" s="99">
        <v>0.11</v>
      </c>
      <c r="F107" s="99">
        <v>3</v>
      </c>
      <c r="G107" s="99">
        <v>379</v>
      </c>
      <c r="H107" s="99"/>
      <c r="I107" s="99" t="s">
        <v>63</v>
      </c>
      <c r="J107" s="99"/>
      <c r="K107" s="150">
        <v>38</v>
      </c>
      <c r="L107" s="150">
        <v>38</v>
      </c>
      <c r="M107" s="150">
        <v>20</v>
      </c>
      <c r="N107" s="105" t="s">
        <v>3437</v>
      </c>
      <c r="O107" s="99"/>
      <c r="P107" s="101" t="s">
        <v>3438</v>
      </c>
      <c r="Q107" s="106">
        <v>5000</v>
      </c>
      <c r="R107" s="101" t="s">
        <v>359</v>
      </c>
    </row>
    <row r="108" spans="1:28" s="135" customFormat="1" ht="48">
      <c r="A108" s="99">
        <v>4</v>
      </c>
      <c r="B108" s="100" t="s">
        <v>365</v>
      </c>
      <c r="C108" s="101" t="s">
        <v>366</v>
      </c>
      <c r="D108" s="99">
        <v>1.6</v>
      </c>
      <c r="E108" s="99">
        <v>0.15</v>
      </c>
      <c r="F108" s="99">
        <v>3.5</v>
      </c>
      <c r="G108" s="99">
        <v>300</v>
      </c>
      <c r="H108" s="99" t="s">
        <v>63</v>
      </c>
      <c r="I108" s="99"/>
      <c r="J108" s="99"/>
      <c r="K108" s="150">
        <v>30</v>
      </c>
      <c r="L108" s="150">
        <v>20</v>
      </c>
      <c r="M108" s="150">
        <v>300</v>
      </c>
      <c r="N108" s="105" t="s">
        <v>367</v>
      </c>
      <c r="O108" s="99"/>
      <c r="P108" s="101" t="s">
        <v>3438</v>
      </c>
      <c r="Q108" s="106">
        <v>2000</v>
      </c>
      <c r="R108" s="101" t="s">
        <v>4357</v>
      </c>
    </row>
    <row r="109" spans="1:28" s="135" customFormat="1" ht="84">
      <c r="A109" s="99">
        <v>5</v>
      </c>
      <c r="B109" s="100" t="s">
        <v>3439</v>
      </c>
      <c r="C109" s="101" t="s">
        <v>3440</v>
      </c>
      <c r="D109" s="112">
        <v>4</v>
      </c>
      <c r="E109" s="101">
        <v>0.53</v>
      </c>
      <c r="F109" s="101">
        <v>5</v>
      </c>
      <c r="G109" s="101">
        <v>502</v>
      </c>
      <c r="H109" s="101" t="s">
        <v>63</v>
      </c>
      <c r="I109" s="99"/>
      <c r="J109" s="133"/>
      <c r="K109" s="150">
        <v>75</v>
      </c>
      <c r="L109" s="150">
        <v>50</v>
      </c>
      <c r="M109" s="150">
        <v>400</v>
      </c>
      <c r="N109" s="105" t="s">
        <v>3441</v>
      </c>
      <c r="O109" s="99"/>
      <c r="P109" s="101" t="s">
        <v>3435</v>
      </c>
      <c r="Q109" s="106">
        <v>3000</v>
      </c>
      <c r="R109" s="101"/>
    </row>
    <row r="110" spans="1:28" s="19" customFormat="1" ht="12">
      <c r="A110" s="128"/>
      <c r="B110" s="129"/>
      <c r="C110" s="130"/>
      <c r="D110" s="130"/>
      <c r="E110" s="130"/>
      <c r="F110" s="130"/>
      <c r="G110" s="130"/>
      <c r="H110" s="128"/>
      <c r="I110" s="128"/>
      <c r="J110" s="18"/>
      <c r="K110" s="161"/>
      <c r="L110" s="161"/>
      <c r="M110" s="162"/>
      <c r="N110" s="130"/>
      <c r="O110" s="131"/>
      <c r="P110" s="130"/>
      <c r="Q110" s="132"/>
      <c r="R110" s="130"/>
      <c r="S110" s="18"/>
      <c r="T110" s="18"/>
      <c r="U110" s="18"/>
      <c r="V110" s="18"/>
      <c r="W110" s="18"/>
      <c r="X110" s="18"/>
      <c r="Y110" s="18"/>
      <c r="Z110" s="18"/>
      <c r="AA110" s="18"/>
      <c r="AB110" s="18"/>
    </row>
    <row r="111" spans="1:28" s="20" customFormat="1">
      <c r="A111" s="141" t="s">
        <v>60</v>
      </c>
      <c r="K111" s="163"/>
      <c r="L111" s="164"/>
      <c r="M111" s="164"/>
    </row>
    <row r="112" spans="1:28" s="20" customFormat="1" ht="66.75" customHeight="1">
      <c r="A112" s="142"/>
      <c r="B112" s="844" t="s">
        <v>4387</v>
      </c>
      <c r="C112" s="844"/>
      <c r="D112" s="844"/>
      <c r="E112" s="844"/>
      <c r="F112" s="844"/>
      <c r="G112" s="844"/>
      <c r="H112" s="844"/>
      <c r="I112" s="844"/>
      <c r="J112" s="844"/>
      <c r="K112" s="844"/>
      <c r="L112" s="844"/>
      <c r="M112" s="844"/>
      <c r="N112" s="844"/>
      <c r="O112" s="844"/>
      <c r="P112" s="844"/>
      <c r="Q112" s="844"/>
      <c r="R112" s="844"/>
    </row>
    <row r="113" spans="1:18">
      <c r="A113" s="143"/>
      <c r="B113" s="7"/>
      <c r="C113" s="7"/>
      <c r="D113" s="7"/>
      <c r="E113" s="7"/>
      <c r="F113" s="7"/>
      <c r="G113" s="7"/>
      <c r="H113" s="7"/>
      <c r="I113" s="7"/>
      <c r="J113" s="7"/>
      <c r="K113" s="165"/>
      <c r="L113" s="165"/>
      <c r="M113" s="165"/>
      <c r="N113" s="8"/>
      <c r="O113" s="7"/>
      <c r="P113" s="7"/>
      <c r="Q113" s="7"/>
      <c r="R113" s="7"/>
    </row>
    <row r="114" spans="1:18">
      <c r="A114" s="143"/>
      <c r="B114" s="7"/>
      <c r="C114" s="7"/>
      <c r="D114" s="7"/>
      <c r="E114" s="7"/>
      <c r="F114" s="7"/>
      <c r="G114" s="7"/>
      <c r="H114" s="7"/>
      <c r="I114" s="7"/>
      <c r="J114" s="7"/>
      <c r="K114" s="165"/>
      <c r="L114" s="165"/>
      <c r="M114" s="165"/>
      <c r="N114" s="8"/>
      <c r="O114" s="7"/>
      <c r="P114" s="7"/>
      <c r="Q114" s="7"/>
      <c r="R114" s="7"/>
    </row>
    <row r="115" spans="1:18">
      <c r="A115" s="143"/>
      <c r="B115" s="7"/>
      <c r="C115" s="7"/>
      <c r="D115" s="7"/>
      <c r="E115" s="7"/>
      <c r="F115" s="7"/>
      <c r="G115" s="7"/>
      <c r="H115" s="7"/>
      <c r="I115" s="7"/>
      <c r="J115" s="7">
        <f>101-18</f>
        <v>83</v>
      </c>
      <c r="K115" s="165"/>
      <c r="L115" s="165"/>
      <c r="M115" s="165"/>
      <c r="N115" s="8"/>
      <c r="O115" s="7"/>
      <c r="P115" s="7"/>
      <c r="Q115" s="7"/>
      <c r="R115" s="7"/>
    </row>
    <row r="116" spans="1:18">
      <c r="A116" s="143"/>
      <c r="B116" s="7"/>
      <c r="C116" s="7"/>
      <c r="D116" s="7"/>
      <c r="E116" s="7"/>
      <c r="F116" s="7"/>
      <c r="G116" s="7"/>
      <c r="H116" s="7"/>
      <c r="I116" s="7"/>
      <c r="J116" s="7"/>
      <c r="K116" s="165"/>
      <c r="L116" s="165"/>
      <c r="M116" s="165"/>
      <c r="N116" s="8"/>
      <c r="O116" s="7"/>
      <c r="P116" s="7"/>
      <c r="Q116" s="7"/>
      <c r="R116" s="7"/>
    </row>
    <row r="117" spans="1:18">
      <c r="A117" s="143"/>
      <c r="B117" s="7"/>
      <c r="C117" s="7"/>
      <c r="D117" s="7"/>
      <c r="E117" s="7"/>
      <c r="F117" s="7"/>
      <c r="G117" s="7"/>
      <c r="H117" s="7"/>
      <c r="I117" s="7"/>
      <c r="J117" s="7">
        <f>101-59</f>
        <v>42</v>
      </c>
      <c r="K117" s="165"/>
      <c r="L117" s="165"/>
      <c r="M117" s="165"/>
      <c r="N117" s="8"/>
      <c r="O117" s="7"/>
      <c r="P117" s="7"/>
      <c r="Q117" s="7"/>
      <c r="R117" s="7"/>
    </row>
    <row r="118" spans="1:18">
      <c r="A118" s="143"/>
      <c r="B118" s="7"/>
      <c r="C118" s="7"/>
      <c r="D118" s="7"/>
      <c r="E118" s="7"/>
      <c r="F118" s="7"/>
      <c r="G118" s="7"/>
      <c r="H118" s="7"/>
      <c r="I118" s="7"/>
      <c r="J118" s="7"/>
      <c r="K118" s="165"/>
      <c r="L118" s="165"/>
      <c r="M118" s="165"/>
      <c r="N118" s="8"/>
      <c r="O118" s="7"/>
      <c r="P118" s="7"/>
      <c r="Q118" s="7"/>
      <c r="R118" s="7"/>
    </row>
    <row r="119" spans="1:18">
      <c r="A119" s="143"/>
      <c r="B119" s="7"/>
      <c r="C119" s="7"/>
      <c r="D119" s="7"/>
      <c r="E119" s="7"/>
      <c r="F119" s="7"/>
      <c r="G119" s="7"/>
      <c r="H119" s="7"/>
      <c r="I119" s="7"/>
      <c r="J119" s="7"/>
      <c r="K119" s="165"/>
      <c r="L119" s="165"/>
      <c r="M119" s="165"/>
      <c r="N119" s="8"/>
      <c r="O119" s="7"/>
      <c r="P119" s="7"/>
      <c r="Q119" s="7"/>
      <c r="R119" s="7"/>
    </row>
    <row r="120" spans="1:18">
      <c r="A120" s="143"/>
      <c r="B120" s="7"/>
      <c r="C120" s="7"/>
      <c r="D120" s="7"/>
      <c r="E120" s="7"/>
      <c r="F120" s="7"/>
      <c r="G120" s="7"/>
      <c r="H120" s="7"/>
      <c r="I120" s="7"/>
      <c r="J120" s="7"/>
      <c r="K120" s="165"/>
      <c r="L120" s="165"/>
      <c r="M120" s="165"/>
      <c r="N120" s="8"/>
      <c r="O120" s="7"/>
      <c r="P120" s="7"/>
      <c r="Q120" s="7"/>
      <c r="R120" s="7"/>
    </row>
    <row r="121" spans="1:18">
      <c r="A121" s="143"/>
      <c r="B121" s="7"/>
      <c r="C121" s="7"/>
      <c r="D121" s="7"/>
      <c r="E121" s="7"/>
      <c r="F121" s="7"/>
      <c r="G121" s="7"/>
      <c r="H121" s="7"/>
      <c r="I121" s="7"/>
      <c r="J121" s="7"/>
      <c r="K121" s="165"/>
      <c r="L121" s="165"/>
      <c r="M121" s="165"/>
      <c r="N121" s="8"/>
      <c r="O121" s="7"/>
      <c r="P121" s="7"/>
      <c r="Q121" s="7"/>
      <c r="R121" s="7"/>
    </row>
  </sheetData>
  <mergeCells count="26">
    <mergeCell ref="A23:B23"/>
    <mergeCell ref="A13:B13"/>
    <mergeCell ref="R5:R7"/>
    <mergeCell ref="H6:H7"/>
    <mergeCell ref="I6:I7"/>
    <mergeCell ref="J6:J7"/>
    <mergeCell ref="O5:O7"/>
    <mergeCell ref="P5:P7"/>
    <mergeCell ref="L6:L7"/>
    <mergeCell ref="M5:M7"/>
    <mergeCell ref="B112:R112"/>
    <mergeCell ref="A1:R1"/>
    <mergeCell ref="A2:R2"/>
    <mergeCell ref="A3:Q3"/>
    <mergeCell ref="A5:A7"/>
    <mergeCell ref="B5:B7"/>
    <mergeCell ref="C5:C7"/>
    <mergeCell ref="D5:D7"/>
    <mergeCell ref="E5:G5"/>
    <mergeCell ref="H5:J5"/>
    <mergeCell ref="N5:N7"/>
    <mergeCell ref="K5:L5"/>
    <mergeCell ref="K6:K7"/>
    <mergeCell ref="E6:E7"/>
    <mergeCell ref="F6:G6"/>
    <mergeCell ref="Q5:Q7"/>
  </mergeCells>
  <pageMargins left="0.3" right="0.3" top="0.75" bottom="0.25" header="0.3" footer="0"/>
  <pageSetup paperSize="9" scale="87" fitToHeight="0" orientation="landscape" verticalDpi="0" r:id="rId1"/>
  <headerFooter differentFirst="1">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D311DC11-273A-4995-8E2C-F19DD30F082D}"/>
</file>

<file path=customXml/itemProps2.xml><?xml version="1.0" encoding="utf-8"?>
<ds:datastoreItem xmlns:ds="http://schemas.openxmlformats.org/officeDocument/2006/customXml" ds:itemID="{8FEB6478-0A16-42B3-86DB-2DC5872616AC}"/>
</file>

<file path=customXml/itemProps3.xml><?xml version="1.0" encoding="utf-8"?>
<ds:datastoreItem xmlns:ds="http://schemas.openxmlformats.org/officeDocument/2006/customXml" ds:itemID="{EBF6EBEB-922C-4F6A-A4D3-27B71DED41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PL 01</vt:lpstr>
      <vt:lpstr>PL01</vt:lpstr>
      <vt:lpstr>PL02</vt:lpstr>
      <vt:lpstr>PL03</vt:lpstr>
      <vt:lpstr>PL03.</vt:lpstr>
      <vt:lpstr>'PL01'!Print_Area</vt:lpstr>
      <vt:lpstr>'PL02'!Print_Area</vt:lpstr>
      <vt:lpstr>'PL03'!Print_Area</vt:lpstr>
      <vt:lpstr>PL03.!Print_Area</vt:lpstr>
      <vt:lpstr>'PL 01'!Print_Titles</vt:lpstr>
      <vt:lpstr>'PL01'!Print_Titles</vt:lpstr>
      <vt:lpstr>'PL02'!Print_Titles</vt:lpstr>
      <vt:lpstr>'PL03'!Print_Titles</vt:lpstr>
      <vt:lpstr>PL03.!Print_Titles</vt:lpstr>
    </vt:vector>
  </TitlesOfParts>
  <Company>0904792436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huu minh</dc:creator>
  <cp:lastModifiedBy>Windows</cp:lastModifiedBy>
  <cp:lastPrinted>2024-12-22T16:18:11Z</cp:lastPrinted>
  <dcterms:created xsi:type="dcterms:W3CDTF">2013-11-12T08:24:47Z</dcterms:created>
  <dcterms:modified xsi:type="dcterms:W3CDTF">2025-01-11T04:11:24Z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