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30" windowWidth="15375" windowHeight="8880"/>
  </bookViews>
  <sheets>
    <sheet name="TỔNG HỢP" sheetId="1" r:id="rId1"/>
    <sheet name="TPCP CHUẨN" sheetId="2" r:id="rId2"/>
  </sheets>
  <calcPr calcId="144525"/>
</workbook>
</file>

<file path=xl/calcChain.xml><?xml version="1.0" encoding="utf-8"?>
<calcChain xmlns="http://schemas.openxmlformats.org/spreadsheetml/2006/main">
  <c r="G16" i="1" l="1"/>
  <c r="H16" i="1"/>
  <c r="L16" i="1"/>
  <c r="I15" i="1"/>
  <c r="F16" i="1"/>
  <c r="M15" i="1" l="1"/>
  <c r="M14" i="1"/>
  <c r="I14" i="1"/>
  <c r="I10" i="1" l="1"/>
  <c r="I16" i="1" s="1"/>
  <c r="K10" i="1"/>
  <c r="I11" i="1"/>
  <c r="J11" i="1" s="1"/>
  <c r="K11" i="1"/>
  <c r="I12" i="1"/>
  <c r="J12" i="1"/>
  <c r="K12" i="1"/>
  <c r="I13" i="1"/>
  <c r="M13" i="1"/>
  <c r="K16" i="1" l="1"/>
  <c r="J10" i="1"/>
  <c r="M11" i="1"/>
  <c r="M12" i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12" i="2"/>
  <c r="P46" i="2"/>
  <c r="P47" i="2"/>
  <c r="P48" i="2"/>
  <c r="P49" i="2"/>
  <c r="P50" i="2"/>
  <c r="P51" i="2"/>
  <c r="P45" i="2"/>
  <c r="Q54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12" i="2"/>
  <c r="G11" i="2"/>
  <c r="H11" i="2"/>
  <c r="J11" i="2"/>
  <c r="L11" i="2"/>
  <c r="N11" i="2"/>
  <c r="F11" i="2"/>
  <c r="J44" i="2"/>
  <c r="J16" i="1" l="1"/>
  <c r="M10" i="1"/>
  <c r="M16" i="1" s="1"/>
  <c r="I11" i="2"/>
  <c r="F17" i="2"/>
  <c r="F16" i="2"/>
  <c r="F15" i="2"/>
  <c r="K47" i="2" l="1"/>
  <c r="L47" i="2"/>
  <c r="J53" i="2" l="1"/>
  <c r="K53" i="2"/>
  <c r="L53" i="2"/>
  <c r="L48" i="2" l="1"/>
  <c r="K48" i="2"/>
  <c r="L46" i="2"/>
  <c r="K46" i="2"/>
  <c r="J43" i="2"/>
  <c r="L42" i="2"/>
  <c r="K42" i="2"/>
  <c r="J42" i="2"/>
  <c r="L41" i="2"/>
  <c r="K41" i="2"/>
  <c r="J41" i="2"/>
  <c r="L40" i="2"/>
  <c r="K40" i="2"/>
  <c r="J40" i="2"/>
  <c r="L39" i="2"/>
  <c r="K39" i="2"/>
  <c r="J39" i="2"/>
  <c r="L38" i="2"/>
  <c r="K38" i="2"/>
  <c r="J38" i="2"/>
  <c r="L37" i="2"/>
  <c r="K37" i="2"/>
  <c r="J37" i="2"/>
  <c r="J36" i="2"/>
  <c r="K35" i="2"/>
  <c r="J35" i="2"/>
  <c r="L34" i="2"/>
  <c r="K34" i="2"/>
  <c r="J34" i="2"/>
  <c r="L33" i="2"/>
  <c r="K33" i="2"/>
  <c r="J33" i="2"/>
  <c r="L32" i="2"/>
  <c r="K32" i="2"/>
  <c r="J32" i="2"/>
  <c r="J31" i="2"/>
  <c r="L30" i="2"/>
  <c r="K30" i="2"/>
  <c r="J30" i="2"/>
  <c r="L29" i="2"/>
  <c r="J29" i="2"/>
  <c r="L28" i="2"/>
  <c r="K28" i="2"/>
  <c r="J28" i="2"/>
  <c r="L27" i="2"/>
  <c r="K27" i="2"/>
  <c r="J27" i="2"/>
  <c r="L26" i="2"/>
  <c r="K26" i="2"/>
  <c r="J26" i="2"/>
  <c r="L25" i="2"/>
  <c r="K25" i="2"/>
  <c r="J25" i="2"/>
  <c r="L24" i="2"/>
  <c r="K24" i="2"/>
  <c r="J24" i="2"/>
  <c r="L23" i="2"/>
  <c r="K23" i="2"/>
  <c r="J23" i="2"/>
  <c r="L22" i="2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J12" i="2"/>
  <c r="Q11" i="2"/>
  <c r="O13" i="2" l="1"/>
  <c r="O11" i="2" s="1"/>
  <c r="M13" i="2"/>
  <c r="M11" i="2" s="1"/>
  <c r="K11" i="2"/>
  <c r="P11" i="2"/>
</calcChain>
</file>

<file path=xl/sharedStrings.xml><?xml version="1.0" encoding="utf-8"?>
<sst xmlns="http://schemas.openxmlformats.org/spreadsheetml/2006/main" count="173" uniqueCount="109">
  <si>
    <t>Đơn vị: đồng</t>
  </si>
  <si>
    <t>SỐ THỨ TỰ</t>
  </si>
  <si>
    <t>QUYẾT ĐỊNH PHÊ DUYỆT QUYẾT TOÁN</t>
  </si>
  <si>
    <t>SỐ TIỀN PHÊ DUYỆT QUYẾT TOÁN</t>
  </si>
  <si>
    <t>SỐ</t>
  </si>
  <si>
    <t>NGÀY</t>
  </si>
  <si>
    <t>SỐ PHẢI THU</t>
  </si>
  <si>
    <t>SỐ PHẢI TRẢ</t>
  </si>
  <si>
    <t>I</t>
  </si>
  <si>
    <t xml:space="preserve">CÔNG NỢ </t>
  </si>
  <si>
    <t xml:space="preserve">Chi tổ chức thực hiện 2% </t>
  </si>
  <si>
    <t xml:space="preserve">Tổng tiền đền bù, GPMB </t>
  </si>
  <si>
    <t>TỔNG CỘNG</t>
  </si>
  <si>
    <t>TRONG NƯỚC</t>
  </si>
  <si>
    <t>NGOÀI NƯỚC
(ADB)</t>
  </si>
  <si>
    <t xml:space="preserve">Chi tổ chức thực hiện 2%, Chi QT </t>
  </si>
  <si>
    <t xml:space="preserve">Chi tổ chức thực hiện 2%, chi QT </t>
  </si>
  <si>
    <t>SỞ NÔNG NGHIỆP &amp; PHÁT TRIỂN NÔNG THÔN</t>
  </si>
  <si>
    <t xml:space="preserve">      BAN QLDA ĐỀN BÙ GPMB KÊNH BẮC</t>
  </si>
  <si>
    <t>Dự án:  Hợp phần hệ thống kênh Bắc sông Chu - Nam sông Mã thuộc dự án hồ chứa nước Cửa Đạt, tỉnh Thanh Hoá</t>
  </si>
  <si>
    <t>HUYỆN NGỌC LẶC</t>
  </si>
  <si>
    <t>MÃ dự án: 7340401</t>
  </si>
  <si>
    <t>19/5/2021</t>
  </si>
  <si>
    <t>19/10/2021</t>
  </si>
  <si>
    <t>20/10/2021</t>
  </si>
  <si>
    <t>25/10/2021</t>
  </si>
  <si>
    <t>13/4/2022</t>
  </si>
  <si>
    <t>28/4/2022</t>
  </si>
  <si>
    <t>21/6/2021</t>
  </si>
  <si>
    <t>27/8/2021</t>
  </si>
  <si>
    <t>22/7/2022</t>
  </si>
  <si>
    <t>30/6/2022</t>
  </si>
  <si>
    <t>25/6/2022</t>
  </si>
  <si>
    <t>29/4/2022</t>
  </si>
  <si>
    <t>29/10/2021</t>
  </si>
  <si>
    <t>27/9/2021</t>
  </si>
  <si>
    <t>QUYẾT ĐỊNH PHÊ DUYỆT DỰ TOÁN</t>
  </si>
  <si>
    <t>18/4/2012</t>
  </si>
  <si>
    <t>30/6/2016</t>
  </si>
  <si>
    <t>30/10/2013</t>
  </si>
  <si>
    <t>17/12/2015</t>
  </si>
  <si>
    <t>14/10/2014</t>
  </si>
  <si>
    <t>15/9/2014</t>
  </si>
  <si>
    <t>28/4/2011</t>
  </si>
  <si>
    <t>15/4/2011</t>
  </si>
  <si>
    <t>23/01/2015</t>
  </si>
  <si>
    <t>15/12/2014</t>
  </si>
  <si>
    <t>2617</t>
  </si>
  <si>
    <t>25/7/2012</t>
  </si>
  <si>
    <t>4322</t>
  </si>
  <si>
    <t>28/11/2014</t>
  </si>
  <si>
    <t>5112;211;1124;5903;45;337;
352;3213;5834</t>
  </si>
  <si>
    <t>12/12/2017;29/1/2018;12/4/2018;12/12/2018;7/1/2019;23/1/2019;25/1/2019;27/7/2018;11/12/2018</t>
  </si>
  <si>
    <t>5449</t>
  </si>
  <si>
    <t>20/2/2021</t>
  </si>
  <si>
    <t>824;435</t>
  </si>
  <si>
    <t>4/4/2017;30/01/2019</t>
  </si>
  <si>
    <t>2807;7252</t>
  </si>
  <si>
    <t>20/8/2015;16/11/2016</t>
  </si>
  <si>
    <t>4832</t>
  </si>
  <si>
    <t>29/12/2014</t>
  </si>
  <si>
    <t>29/3/2013;19/11/2013;29/3/2018</t>
  </si>
  <si>
    <t>1084;4315;
1084</t>
  </si>
  <si>
    <t>4473;2290;
3864</t>
  </si>
  <si>
    <t>9/12/2014;29/7/2015</t>
  </si>
  <si>
    <t>4325</t>
  </si>
  <si>
    <t>4833</t>
  </si>
  <si>
    <t>4779</t>
  </si>
  <si>
    <t>26/12/2014</t>
  </si>
  <si>
    <t>4780</t>
  </si>
  <si>
    <t>4053</t>
  </si>
  <si>
    <t>4834</t>
  </si>
  <si>
    <t>99</t>
  </si>
  <si>
    <t>25/12/2014</t>
  </si>
  <si>
    <t>5</t>
  </si>
  <si>
    <t>30/5/2015</t>
  </si>
  <si>
    <t>77</t>
  </si>
  <si>
    <t>8288</t>
  </si>
  <si>
    <t>29/12/2016</t>
  </si>
  <si>
    <t>2579</t>
  </si>
  <si>
    <t>13/8/2015</t>
  </si>
  <si>
    <t>10/8/221</t>
  </si>
  <si>
    <t>3921</t>
  </si>
  <si>
    <t>22/10/2014</t>
  </si>
  <si>
    <t>2959</t>
  </si>
  <si>
    <r>
      <t xml:space="preserve">SỐ TIỀN ĐÃ </t>
    </r>
    <r>
      <rPr>
        <b/>
        <sz val="10"/>
        <color rgb="FFFF0000"/>
        <rFont val="Times New Roman"/>
        <family val="1"/>
      </rPr>
      <t>CẤP</t>
    </r>
  </si>
  <si>
    <t>180</t>
  </si>
  <si>
    <t>16/9/2022</t>
  </si>
  <si>
    <t>25/12/2015</t>
  </si>
  <si>
    <t>25/12/2017</t>
  </si>
  <si>
    <r>
      <t xml:space="preserve">BẢNG TỔNG HỢP QUYẾT TOÁN HOÀN THÀNH KINH PHÍ GPMB NGUỒN </t>
    </r>
    <r>
      <rPr>
        <b/>
        <sz val="16"/>
        <color rgb="FFFF0000"/>
        <rFont val="Times New Roman"/>
        <family val="1"/>
      </rPr>
      <t>TPCP HUYỆN NGỌC LẶC</t>
    </r>
  </si>
  <si>
    <r>
      <rPr>
        <b/>
        <sz val="10"/>
        <rFont val="Times New Roman"/>
        <family val="1"/>
      </rPr>
      <t>Ghi chú:</t>
    </r>
    <r>
      <rPr>
        <sz val="10"/>
        <rFont val="Times New Roman"/>
        <family val="1"/>
      </rPr>
      <t xml:space="preserve"> Quyêt định phê duyệt quyết toán hoàn thành số 1494 /QĐ-UBND ngày 19/5/2021 thay thế bằng Quyết định 1076/QĐ-UBND ngày 13/4/2022</t>
    </r>
  </si>
  <si>
    <t>Thu tiền phải trả cho trung tâm kiểm định chất lượng, sở Xây dựng,
dự toán đền bù GPMB không phê duyệt</t>
  </si>
  <si>
    <t>6861</t>
  </si>
  <si>
    <t>đã duyệt lại</t>
  </si>
  <si>
    <t>QĐ duyệt 2121(3/6/2024) thay thế QĐ duyệt 1460(19/5/2021)</t>
  </si>
  <si>
    <t>19/11/2020</t>
  </si>
  <si>
    <t>GHI CHÚ</t>
  </si>
  <si>
    <t>Nguồn TPCP</t>
  </si>
  <si>
    <t xml:space="preserve"> TỔNG HỢP ĐIỀU CHỈNH QUYẾT TOÁN  GPMB  HUYỆN NGỌC LẶC</t>
  </si>
  <si>
    <t>Dự án:  Hệ thống kênh Bắc sông Chu - Nam sông Mã thuộc dự án hồ chứa nước Cửa Đạt, tỉnh Thanh Hoá</t>
  </si>
  <si>
    <t>SỐ TIỀN CHỦ ĐẦU TƯ ĐÃ CẤP</t>
  </si>
  <si>
    <t>Nguồn  NSTW</t>
  </si>
  <si>
    <t>24/12/2014</t>
  </si>
  <si>
    <t>28/12/2014</t>
  </si>
  <si>
    <t>QT duyệt phải trả 8.481.000 đồng (nguồn TPCP)</t>
  </si>
  <si>
    <t>Đề nghị UBND huyện Ngọc Lặc điều chỉnh lại cơ cấu nguồn vốn tại các Quyết định đã phê duyệt QT số 1254; 3770  nguồn Vốn trong nước và vốn vay ADB.</t>
  </si>
  <si>
    <t>Quyết định 2585/QĐ-UBND ngày 2/8/2021 Kinh phí cấp đủ so với Quyết toán; đề nghị huyện Ngọc Lặc kiểm tra lại số tiền phê duyệt quyết toán số phải trả : 8.481.000 đồng;</t>
  </si>
  <si>
    <r>
      <rPr>
        <b/>
        <sz val="12"/>
        <rFont val="Times New Roman"/>
        <family val="1"/>
      </rPr>
      <t xml:space="preserve">        Ghi chú:</t>
    </r>
    <r>
      <rPr>
        <sz val="12"/>
        <rFont val="Times New Roman"/>
        <family val="1"/>
      </rPr>
      <t xml:space="preserve"> Đề nghị UBND huyện Ngọc Lặc điều chỉnh lại cơ cấu nguồn vốn tại các Quyết định đã phê duyệt QT số </t>
    </r>
    <r>
      <rPr>
        <b/>
        <sz val="12"/>
        <rFont val="Times New Roman"/>
        <family val="1"/>
      </rPr>
      <t>1453;1479;1468</t>
    </r>
    <r>
      <rPr>
        <sz val="12"/>
        <rFont val="Times New Roman"/>
        <family val="1"/>
      </rPr>
      <t xml:space="preserve"> chỉ có nguồn Vốn trong nước là vốn Trái phiếu Chính phủ ( không có nguồn vốn vay ADB);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</si>
</sst>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163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color rgb="FFC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5" fillId="0" borderId="0"/>
    <xf numFmtId="164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47">
    <xf numFmtId="0" fontId="0" fillId="0" borderId="0" xfId="0"/>
    <xf numFmtId="0" fontId="9" fillId="0" borderId="0" xfId="1" applyFont="1"/>
    <xf numFmtId="0" fontId="7" fillId="0" borderId="0" xfId="1" applyFont="1"/>
    <xf numFmtId="165" fontId="2" fillId="0" borderId="1" xfId="2" applyNumberFormat="1" applyFont="1" applyFill="1" applyBorder="1" applyAlignment="1">
      <alignment horizontal="center" vertical="center" wrapText="1"/>
    </xf>
    <xf numFmtId="0" fontId="12" fillId="0" borderId="0" xfId="1" applyFont="1"/>
    <xf numFmtId="0" fontId="13" fillId="0" borderId="0" xfId="1" applyFont="1"/>
    <xf numFmtId="165" fontId="0" fillId="0" borderId="0" xfId="0" applyNumberFormat="1"/>
    <xf numFmtId="165" fontId="4" fillId="2" borderId="11" xfId="2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left" vertical="center" wrapText="1"/>
    </xf>
    <xf numFmtId="14" fontId="4" fillId="2" borderId="11" xfId="1" applyNumberFormat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49" fontId="10" fillId="2" borderId="11" xfId="1" applyNumberFormat="1" applyFont="1" applyFill="1" applyBorder="1" applyAlignment="1">
      <alignment horizontal="center" vertical="center" wrapText="1"/>
    </xf>
    <xf numFmtId="0" fontId="19" fillId="2" borderId="9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165" fontId="3" fillId="0" borderId="11" xfId="2" applyNumberFormat="1" applyFont="1" applyFill="1" applyBorder="1" applyAlignment="1">
      <alignment horizontal="center" vertical="center" wrapText="1"/>
    </xf>
    <xf numFmtId="165" fontId="14" fillId="0" borderId="11" xfId="2" applyNumberFormat="1" applyFont="1" applyFill="1" applyBorder="1" applyAlignment="1">
      <alignment horizontal="center" vertical="center" wrapText="1"/>
    </xf>
    <xf numFmtId="0" fontId="17" fillId="0" borderId="11" xfId="1" applyFont="1" applyFill="1" applyBorder="1" applyAlignment="1">
      <alignment horizontal="center" vertical="center"/>
    </xf>
    <xf numFmtId="165" fontId="10" fillId="0" borderId="11" xfId="2" applyNumberFormat="1" applyFont="1" applyFill="1" applyBorder="1" applyAlignment="1">
      <alignment horizontal="center" vertical="center" wrapText="1"/>
    </xf>
    <xf numFmtId="165" fontId="4" fillId="0" borderId="11" xfId="2" applyNumberFormat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14" fontId="10" fillId="0" borderId="11" xfId="1" applyNumberFormat="1" applyFont="1" applyFill="1" applyBorder="1" applyAlignment="1">
      <alignment horizontal="center" vertical="center" wrapText="1"/>
    </xf>
    <xf numFmtId="14" fontId="4" fillId="0" borderId="11" xfId="1" applyNumberFormat="1" applyFont="1" applyFill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49" fontId="10" fillId="0" borderId="11" xfId="1" applyNumberFormat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4" fontId="4" fillId="0" borderId="15" xfId="1" applyNumberFormat="1" applyFont="1" applyFill="1" applyBorder="1" applyAlignment="1">
      <alignment horizontal="left" vertical="center" wrapText="1"/>
    </xf>
    <xf numFmtId="49" fontId="10" fillId="0" borderId="16" xfId="1" applyNumberFormat="1" applyFont="1" applyFill="1" applyBorder="1" applyAlignment="1">
      <alignment horizontal="center" vertical="center" wrapText="1"/>
    </xf>
    <xf numFmtId="14" fontId="4" fillId="0" borderId="16" xfId="1" applyNumberFormat="1" applyFont="1" applyFill="1" applyBorder="1" applyAlignment="1">
      <alignment horizontal="center" vertical="center" wrapText="1"/>
    </xf>
    <xf numFmtId="165" fontId="3" fillId="0" borderId="17" xfId="2" applyNumberFormat="1" applyFont="1" applyFill="1" applyBorder="1" applyAlignment="1">
      <alignment horizontal="center" vertical="center" wrapText="1"/>
    </xf>
    <xf numFmtId="166" fontId="4" fillId="0" borderId="15" xfId="6" applyNumberFormat="1" applyFont="1" applyFill="1" applyBorder="1" applyAlignment="1">
      <alignment horizontal="left" vertical="center" wrapText="1"/>
    </xf>
    <xf numFmtId="0" fontId="3" fillId="0" borderId="17" xfId="1" applyFont="1" applyFill="1" applyBorder="1" applyAlignment="1">
      <alignment horizontal="center" vertical="center" wrapText="1"/>
    </xf>
    <xf numFmtId="14" fontId="4" fillId="0" borderId="17" xfId="1" applyNumberFormat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165" fontId="3" fillId="0" borderId="12" xfId="2" applyNumberFormat="1" applyFont="1" applyFill="1" applyBorder="1" applyAlignment="1">
      <alignment horizontal="center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1" applyFont="1" applyFill="1"/>
    <xf numFmtId="0" fontId="7" fillId="0" borderId="0" xfId="1" applyFont="1" applyFill="1"/>
    <xf numFmtId="0" fontId="1" fillId="0" borderId="0" xfId="1" applyFill="1"/>
    <xf numFmtId="0" fontId="12" fillId="0" borderId="0" xfId="1" applyFont="1" applyFill="1"/>
    <xf numFmtId="0" fontId="13" fillId="0" borderId="0" xfId="1" applyFont="1" applyFill="1"/>
    <xf numFmtId="0" fontId="19" fillId="0" borderId="9" xfId="1" applyFont="1" applyFill="1" applyBorder="1" applyAlignment="1">
      <alignment vertical="center"/>
    </xf>
    <xf numFmtId="165" fontId="0" fillId="0" borderId="0" xfId="0" applyNumberFormat="1" applyFill="1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left" vertical="center" wrapText="1"/>
    </xf>
    <xf numFmtId="165" fontId="3" fillId="0" borderId="18" xfId="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9" xfId="1" applyFont="1" applyFill="1" applyBorder="1" applyAlignment="1">
      <alignment vertical="center"/>
    </xf>
    <xf numFmtId="0" fontId="23" fillId="0" borderId="0" xfId="1" applyFont="1"/>
    <xf numFmtId="0" fontId="23" fillId="2" borderId="9" xfId="1" applyFont="1" applyFill="1" applyBorder="1" applyAlignment="1">
      <alignment vertical="center"/>
    </xf>
    <xf numFmtId="0" fontId="21" fillId="0" borderId="0" xfId="0" applyFont="1"/>
    <xf numFmtId="0" fontId="3" fillId="0" borderId="19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165" fontId="4" fillId="0" borderId="17" xfId="2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165" fontId="4" fillId="0" borderId="12" xfId="2" applyNumberFormat="1" applyFont="1" applyFill="1" applyBorder="1" applyAlignment="1">
      <alignment horizontal="center" vertical="center" wrapText="1"/>
    </xf>
    <xf numFmtId="14" fontId="4" fillId="0" borderId="15" xfId="1" applyNumberFormat="1" applyFont="1" applyFill="1" applyBorder="1" applyAlignment="1">
      <alignment horizontal="center" vertical="center" wrapText="1"/>
    </xf>
    <xf numFmtId="14" fontId="4" fillId="0" borderId="17" xfId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wrapText="1"/>
    </xf>
    <xf numFmtId="0" fontId="19" fillId="2" borderId="0" xfId="1" applyFont="1" applyFill="1" applyBorder="1" applyAlignment="1">
      <alignment vertical="center"/>
    </xf>
    <xf numFmtId="0" fontId="18" fillId="2" borderId="0" xfId="1" applyFont="1" applyFill="1" applyBorder="1" applyAlignment="1">
      <alignment vertical="center"/>
    </xf>
    <xf numFmtId="165" fontId="2" fillId="0" borderId="4" xfId="2" applyNumberFormat="1" applyFont="1" applyFill="1" applyBorder="1" applyAlignment="1">
      <alignment horizontal="center" vertical="center" wrapText="1"/>
    </xf>
    <xf numFmtId="165" fontId="2" fillId="0" borderId="2" xfId="2" applyNumberFormat="1" applyFont="1" applyFill="1" applyBorder="1" applyAlignment="1">
      <alignment horizontal="center" vertical="center" wrapText="1"/>
    </xf>
    <xf numFmtId="165" fontId="3" fillId="0" borderId="8" xfId="2" applyNumberFormat="1" applyFont="1" applyFill="1" applyBorder="1" applyAlignment="1">
      <alignment horizontal="center" vertical="center"/>
    </xf>
    <xf numFmtId="165" fontId="3" fillId="0" borderId="9" xfId="2" applyNumberFormat="1" applyFont="1" applyFill="1" applyBorder="1" applyAlignment="1">
      <alignment horizontal="center" vertical="center"/>
    </xf>
    <xf numFmtId="165" fontId="3" fillId="0" borderId="10" xfId="2" applyNumberFormat="1" applyFont="1" applyFill="1" applyBorder="1" applyAlignment="1">
      <alignment horizontal="center" vertical="center"/>
    </xf>
    <xf numFmtId="165" fontId="2" fillId="0" borderId="6" xfId="2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6" fillId="0" borderId="5" xfId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center" vertical="center"/>
    </xf>
    <xf numFmtId="165" fontId="3" fillId="0" borderId="4" xfId="2" applyNumberFormat="1" applyFont="1" applyFill="1" applyBorder="1" applyAlignment="1">
      <alignment horizontal="center" vertical="center"/>
    </xf>
    <xf numFmtId="165" fontId="3" fillId="0" borderId="7" xfId="2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65" fontId="2" fillId="0" borderId="3" xfId="2" applyNumberFormat="1" applyFont="1" applyFill="1" applyBorder="1" applyAlignment="1">
      <alignment horizontal="center" vertical="center" wrapText="1"/>
    </xf>
    <xf numFmtId="165" fontId="20" fillId="0" borderId="6" xfId="2" applyNumberFormat="1" applyFont="1" applyFill="1" applyBorder="1" applyAlignment="1">
      <alignment horizontal="center" vertical="center" wrapText="1"/>
    </xf>
    <xf numFmtId="165" fontId="20" fillId="0" borderId="3" xfId="2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24" fillId="0" borderId="0" xfId="0" applyFont="1"/>
    <xf numFmtId="0" fontId="25" fillId="0" borderId="5" xfId="1" applyFont="1" applyFill="1" applyBorder="1" applyAlignment="1">
      <alignment horizontal="right" vertical="center"/>
    </xf>
    <xf numFmtId="0" fontId="9" fillId="0" borderId="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165" fontId="18" fillId="0" borderId="4" xfId="2" applyNumberFormat="1" applyFont="1" applyFill="1" applyBorder="1" applyAlignment="1">
      <alignment horizontal="center" vertical="center"/>
    </xf>
    <xf numFmtId="165" fontId="18" fillId="0" borderId="7" xfId="2" applyNumberFormat="1" applyFont="1" applyFill="1" applyBorder="1" applyAlignment="1">
      <alignment horizontal="center" vertical="center"/>
    </xf>
    <xf numFmtId="165" fontId="18" fillId="0" borderId="2" xfId="2" applyNumberFormat="1" applyFont="1" applyFill="1" applyBorder="1" applyAlignment="1">
      <alignment horizontal="center" vertical="center"/>
    </xf>
    <xf numFmtId="165" fontId="18" fillId="0" borderId="6" xfId="2" applyNumberFormat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165" fontId="18" fillId="0" borderId="4" xfId="2" applyNumberFormat="1" applyFont="1" applyFill="1" applyBorder="1" applyAlignment="1">
      <alignment horizontal="center" vertical="center" wrapText="1"/>
    </xf>
    <xf numFmtId="165" fontId="18" fillId="0" borderId="2" xfId="2" applyNumberFormat="1" applyFont="1" applyFill="1" applyBorder="1" applyAlignment="1">
      <alignment horizontal="center" vertical="center" wrapText="1"/>
    </xf>
    <xf numFmtId="165" fontId="18" fillId="0" borderId="17" xfId="2" applyNumberFormat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165" fontId="18" fillId="0" borderId="6" xfId="2" applyNumberFormat="1" applyFont="1" applyFill="1" applyBorder="1" applyAlignment="1">
      <alignment horizontal="center" vertical="center" wrapText="1"/>
    </xf>
    <xf numFmtId="165" fontId="18" fillId="0" borderId="3" xfId="2" applyNumberFormat="1" applyFont="1" applyFill="1" applyBorder="1" applyAlignment="1">
      <alignment horizontal="center" vertical="center" wrapText="1"/>
    </xf>
    <xf numFmtId="165" fontId="26" fillId="0" borderId="0" xfId="0" applyNumberFormat="1" applyFont="1"/>
    <xf numFmtId="0" fontId="26" fillId="0" borderId="0" xfId="0" applyFont="1"/>
    <xf numFmtId="0" fontId="18" fillId="0" borderId="4" xfId="1" applyFont="1" applyFill="1" applyBorder="1" applyAlignment="1">
      <alignment horizontal="center" vertical="center"/>
    </xf>
    <xf numFmtId="0" fontId="18" fillId="0" borderId="7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165" fontId="18" fillId="0" borderId="1" xfId="2" applyNumberFormat="1" applyFont="1" applyFill="1" applyBorder="1" applyAlignment="1">
      <alignment horizontal="center" vertical="center" wrapText="1"/>
    </xf>
    <xf numFmtId="0" fontId="24" fillId="0" borderId="0" xfId="0" applyFont="1" applyBorder="1"/>
    <xf numFmtId="0" fontId="7" fillId="2" borderId="11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left" vertical="center" wrapText="1"/>
    </xf>
    <xf numFmtId="0" fontId="7" fillId="2" borderId="11" xfId="1" applyFont="1" applyFill="1" applyBorder="1" applyAlignment="1">
      <alignment horizontal="center" vertical="center" wrapText="1"/>
    </xf>
    <xf numFmtId="165" fontId="7" fillId="2" borderId="11" xfId="2" applyNumberFormat="1" applyFont="1" applyFill="1" applyBorder="1" applyAlignment="1">
      <alignment horizontal="center" vertical="center" wrapText="1"/>
    </xf>
    <xf numFmtId="165" fontId="9" fillId="2" borderId="11" xfId="2" applyNumberFormat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14" fontId="7" fillId="2" borderId="11" xfId="1" applyNumberFormat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 wrapText="1"/>
    </xf>
    <xf numFmtId="14" fontId="7" fillId="0" borderId="11" xfId="1" applyNumberFormat="1" applyFont="1" applyFill="1" applyBorder="1" applyAlignment="1">
      <alignment horizontal="left" vertical="center" wrapText="1"/>
    </xf>
    <xf numFmtId="14" fontId="7" fillId="0" borderId="11" xfId="1" applyNumberFormat="1" applyFont="1" applyFill="1" applyBorder="1" applyAlignment="1">
      <alignment horizontal="center" vertical="center" wrapText="1"/>
    </xf>
    <xf numFmtId="165" fontId="7" fillId="0" borderId="11" xfId="2" applyNumberFormat="1" applyFont="1" applyFill="1" applyBorder="1" applyAlignment="1">
      <alignment horizontal="center" vertical="center" wrapText="1"/>
    </xf>
    <xf numFmtId="165" fontId="9" fillId="0" borderId="11" xfId="2" applyNumberFormat="1" applyFont="1" applyFill="1" applyBorder="1" applyAlignment="1">
      <alignment horizontal="center" vertical="center" wrapText="1"/>
    </xf>
    <xf numFmtId="14" fontId="7" fillId="2" borderId="11" xfId="1" applyNumberFormat="1" applyFont="1" applyFill="1" applyBorder="1" applyAlignment="1">
      <alignment horizontal="left" vertical="center" wrapText="1"/>
    </xf>
    <xf numFmtId="0" fontId="19" fillId="2" borderId="11" xfId="1" applyFont="1" applyFill="1" applyBorder="1" applyAlignment="1">
      <alignment vertical="center"/>
    </xf>
    <xf numFmtId="0" fontId="19" fillId="2" borderId="15" xfId="1" applyFont="1" applyFill="1" applyBorder="1" applyAlignment="1">
      <alignment vertical="center"/>
    </xf>
    <xf numFmtId="0" fontId="24" fillId="0" borderId="1" xfId="0" applyFont="1" applyBorder="1"/>
    <xf numFmtId="0" fontId="7" fillId="2" borderId="20" xfId="1" applyFont="1" applyFill="1" applyBorder="1" applyAlignment="1">
      <alignment horizontal="center" vertical="center" wrapText="1"/>
    </xf>
    <xf numFmtId="165" fontId="7" fillId="2" borderId="20" xfId="2" applyNumberFormat="1" applyFont="1" applyFill="1" applyBorder="1" applyAlignment="1">
      <alignment horizontal="center" vertical="center" wrapText="1"/>
    </xf>
    <xf numFmtId="165" fontId="9" fillId="2" borderId="20" xfId="2" applyNumberFormat="1" applyFont="1" applyFill="1" applyBorder="1" applyAlignment="1">
      <alignment horizontal="center" vertical="center" wrapText="1"/>
    </xf>
  </cellXfs>
  <cellStyles count="7">
    <cellStyle name="Comma" xfId="6" builtinId="3"/>
    <cellStyle name="Comma 2" xfId="2"/>
    <cellStyle name="Comma 3" xfId="5"/>
    <cellStyle name="Comma 4" xf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10" zoomScale="85" zoomScaleNormal="85" workbookViewId="0">
      <selection activeCell="N7" sqref="N7:N9"/>
    </sheetView>
  </sheetViews>
  <sheetFormatPr defaultRowHeight="15" x14ac:dyDescent="0.25"/>
  <cols>
    <col min="1" max="1" width="5.85546875" customWidth="1"/>
    <col min="2" max="2" width="7.5703125" customWidth="1"/>
    <col min="3" max="3" width="10.85546875" customWidth="1"/>
    <col min="4" max="4" width="8.5703125" customWidth="1"/>
    <col min="5" max="5" width="12.85546875" customWidth="1"/>
    <col min="6" max="6" width="17.28515625" customWidth="1"/>
    <col min="7" max="7" width="12.42578125" customWidth="1"/>
    <col min="8" max="8" width="18" customWidth="1"/>
    <col min="9" max="9" width="17.5703125" style="61" customWidth="1"/>
    <col min="10" max="10" width="17.42578125" customWidth="1"/>
    <col min="11" max="11" width="15.140625" customWidth="1"/>
    <col min="12" max="12" width="17.5703125" customWidth="1"/>
    <col min="13" max="13" width="18.5703125" customWidth="1"/>
    <col min="14" max="14" width="47.85546875" customWidth="1"/>
    <col min="15" max="15" width="12" customWidth="1"/>
    <col min="16" max="16" width="17" customWidth="1"/>
    <col min="17" max="17" width="12" customWidth="1"/>
  </cols>
  <sheetData>
    <row r="1" spans="1:17" ht="15.75" x14ac:dyDescent="0.25">
      <c r="A1" s="1" t="s">
        <v>17</v>
      </c>
      <c r="B1" s="1"/>
      <c r="C1" s="1"/>
      <c r="D1" s="1"/>
      <c r="E1" s="1"/>
      <c r="F1" s="2"/>
      <c r="G1" s="2"/>
      <c r="H1" s="2"/>
      <c r="I1" s="59"/>
      <c r="J1" s="2"/>
      <c r="K1" s="2"/>
      <c r="L1" s="2"/>
      <c r="M1" s="2"/>
    </row>
    <row r="2" spans="1:17" ht="15.75" customHeight="1" x14ac:dyDescent="0.25">
      <c r="A2" s="4" t="s">
        <v>18</v>
      </c>
      <c r="B2" s="4"/>
      <c r="C2" s="4"/>
      <c r="D2" s="4"/>
      <c r="E2" s="4"/>
      <c r="F2" s="5"/>
      <c r="G2" s="5"/>
      <c r="H2" s="5"/>
      <c r="I2" s="59"/>
      <c r="J2" s="5"/>
      <c r="K2" s="5"/>
      <c r="L2" s="5"/>
      <c r="M2" s="2"/>
    </row>
    <row r="3" spans="1:17" ht="15.75" customHeight="1" x14ac:dyDescent="0.25">
      <c r="A3" s="1"/>
      <c r="B3" s="1"/>
      <c r="C3" s="1"/>
      <c r="D3" s="1"/>
      <c r="E3" s="1"/>
      <c r="F3" s="2"/>
      <c r="G3" s="2"/>
      <c r="H3" s="2"/>
      <c r="I3" s="59"/>
      <c r="J3" s="2"/>
      <c r="K3" s="2"/>
      <c r="L3" s="2"/>
      <c r="M3" s="2"/>
    </row>
    <row r="4" spans="1:17" ht="34.5" customHeight="1" x14ac:dyDescent="0.25">
      <c r="A4" s="92" t="s">
        <v>99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</row>
    <row r="5" spans="1:17" s="102" customFormat="1" ht="34.5" customHeight="1" x14ac:dyDescent="0.25">
      <c r="A5" s="101" t="s">
        <v>100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7" s="102" customFormat="1" ht="27" customHeight="1" x14ac:dyDescent="0.25">
      <c r="A6" s="103" t="s">
        <v>0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</row>
    <row r="7" spans="1:17" s="102" customFormat="1" ht="55.5" customHeight="1" x14ac:dyDescent="0.25">
      <c r="A7" s="104" t="s">
        <v>1</v>
      </c>
      <c r="B7" s="105" t="s">
        <v>2</v>
      </c>
      <c r="C7" s="106"/>
      <c r="D7" s="105" t="s">
        <v>36</v>
      </c>
      <c r="E7" s="106"/>
      <c r="F7" s="107" t="s">
        <v>3</v>
      </c>
      <c r="G7" s="108"/>
      <c r="H7" s="108"/>
      <c r="I7" s="109"/>
      <c r="J7" s="107" t="s">
        <v>101</v>
      </c>
      <c r="K7" s="108"/>
      <c r="L7" s="108"/>
      <c r="M7" s="109"/>
      <c r="N7" s="110" t="s">
        <v>97</v>
      </c>
    </row>
    <row r="8" spans="1:17" s="102" customFormat="1" ht="35.1" customHeight="1" x14ac:dyDescent="0.25">
      <c r="A8" s="111"/>
      <c r="B8" s="104" t="s">
        <v>4</v>
      </c>
      <c r="C8" s="104" t="s">
        <v>5</v>
      </c>
      <c r="D8" s="104" t="s">
        <v>4</v>
      </c>
      <c r="E8" s="104" t="s">
        <v>5</v>
      </c>
      <c r="F8" s="112" t="s">
        <v>13</v>
      </c>
      <c r="G8" s="113"/>
      <c r="H8" s="110" t="s">
        <v>14</v>
      </c>
      <c r="I8" s="110" t="s">
        <v>12</v>
      </c>
      <c r="J8" s="112" t="s">
        <v>13</v>
      </c>
      <c r="K8" s="113"/>
      <c r="L8" s="110" t="s">
        <v>14</v>
      </c>
      <c r="M8" s="110" t="s">
        <v>12</v>
      </c>
      <c r="N8" s="114"/>
    </row>
    <row r="9" spans="1:17" s="102" customFormat="1" ht="62.25" customHeight="1" x14ac:dyDescent="0.25">
      <c r="A9" s="115"/>
      <c r="B9" s="115"/>
      <c r="C9" s="115"/>
      <c r="D9" s="115"/>
      <c r="E9" s="111"/>
      <c r="F9" s="116" t="s">
        <v>11</v>
      </c>
      <c r="G9" s="116" t="s">
        <v>15</v>
      </c>
      <c r="H9" s="114"/>
      <c r="I9" s="114"/>
      <c r="J9" s="116" t="s">
        <v>11</v>
      </c>
      <c r="K9" s="116" t="s">
        <v>10</v>
      </c>
      <c r="L9" s="114"/>
      <c r="M9" s="117"/>
      <c r="N9" s="117"/>
    </row>
    <row r="10" spans="1:17" s="102" customFormat="1" ht="38.25" customHeight="1" x14ac:dyDescent="0.25">
      <c r="A10" s="126">
        <v>1</v>
      </c>
      <c r="B10" s="127">
        <v>1453</v>
      </c>
      <c r="C10" s="128" t="s">
        <v>22</v>
      </c>
      <c r="D10" s="129">
        <v>4473</v>
      </c>
      <c r="E10" s="144" t="s">
        <v>40</v>
      </c>
      <c r="F10" s="145">
        <v>53786801</v>
      </c>
      <c r="G10" s="145"/>
      <c r="H10" s="145">
        <v>74876050</v>
      </c>
      <c r="I10" s="146">
        <f t="shared" ref="I10:I15" si="0">F10+G10+H10</f>
        <v>128662851</v>
      </c>
      <c r="J10" s="145">
        <f>I10</f>
        <v>128662851</v>
      </c>
      <c r="K10" s="145">
        <f t="shared" ref="K10:K11" si="1">G10</f>
        <v>0</v>
      </c>
      <c r="L10" s="145"/>
      <c r="M10" s="131">
        <f t="shared" ref="M10:M13" si="2">J10+K10+L10</f>
        <v>128662851</v>
      </c>
      <c r="N10" s="141" t="s">
        <v>98</v>
      </c>
    </row>
    <row r="11" spans="1:17" s="102" customFormat="1" ht="38.25" customHeight="1" x14ac:dyDescent="0.25">
      <c r="A11" s="126">
        <v>2</v>
      </c>
      <c r="B11" s="127">
        <v>1479</v>
      </c>
      <c r="C11" s="128" t="s">
        <v>22</v>
      </c>
      <c r="D11" s="132">
        <v>7634</v>
      </c>
      <c r="E11" s="133">
        <v>42381</v>
      </c>
      <c r="F11" s="130">
        <v>25000000</v>
      </c>
      <c r="G11" s="130"/>
      <c r="H11" s="130">
        <v>11040750</v>
      </c>
      <c r="I11" s="131">
        <f t="shared" si="0"/>
        <v>36040750</v>
      </c>
      <c r="J11" s="130">
        <f t="shared" ref="J11:J12" si="3">I11</f>
        <v>36040750</v>
      </c>
      <c r="K11" s="130">
        <f t="shared" si="1"/>
        <v>0</v>
      </c>
      <c r="L11" s="130"/>
      <c r="M11" s="131">
        <f t="shared" si="2"/>
        <v>36040750</v>
      </c>
      <c r="N11" s="141" t="s">
        <v>98</v>
      </c>
    </row>
    <row r="12" spans="1:17" s="102" customFormat="1" ht="38.25" customHeight="1" x14ac:dyDescent="0.25">
      <c r="A12" s="126">
        <v>3</v>
      </c>
      <c r="B12" s="127">
        <v>1468</v>
      </c>
      <c r="C12" s="128" t="s">
        <v>22</v>
      </c>
      <c r="D12" s="129">
        <v>659</v>
      </c>
      <c r="E12" s="133">
        <v>42646</v>
      </c>
      <c r="F12" s="130">
        <v>71779500</v>
      </c>
      <c r="G12" s="130"/>
      <c r="H12" s="130">
        <v>75731700</v>
      </c>
      <c r="I12" s="131">
        <f t="shared" si="0"/>
        <v>147511200</v>
      </c>
      <c r="J12" s="130">
        <f t="shared" si="3"/>
        <v>147511200</v>
      </c>
      <c r="K12" s="130">
        <f t="shared" ref="K12" si="4">G12</f>
        <v>0</v>
      </c>
      <c r="L12" s="130"/>
      <c r="M12" s="131">
        <f t="shared" si="2"/>
        <v>147511200</v>
      </c>
      <c r="N12" s="141" t="s">
        <v>98</v>
      </c>
    </row>
    <row r="13" spans="1:17" s="102" customFormat="1" ht="38.25" customHeight="1" x14ac:dyDescent="0.25">
      <c r="A13" s="134">
        <v>4</v>
      </c>
      <c r="B13" s="135">
        <v>2585</v>
      </c>
      <c r="C13" s="136">
        <v>44235</v>
      </c>
      <c r="D13" s="132">
        <v>5449</v>
      </c>
      <c r="E13" s="137" t="s">
        <v>96</v>
      </c>
      <c r="F13" s="138">
        <v>653382000</v>
      </c>
      <c r="G13" s="138"/>
      <c r="H13" s="138"/>
      <c r="I13" s="139">
        <f t="shared" si="0"/>
        <v>653382000</v>
      </c>
      <c r="J13" s="138">
        <v>640571100</v>
      </c>
      <c r="K13" s="138">
        <v>12811000</v>
      </c>
      <c r="L13" s="138"/>
      <c r="M13" s="139">
        <f t="shared" si="2"/>
        <v>653382100</v>
      </c>
      <c r="N13" s="141" t="s">
        <v>105</v>
      </c>
      <c r="O13" s="118"/>
      <c r="P13" s="119"/>
      <c r="Q13" s="118"/>
    </row>
    <row r="14" spans="1:17" s="102" customFormat="1" ht="38.25" customHeight="1" x14ac:dyDescent="0.25">
      <c r="A14" s="126">
        <v>5</v>
      </c>
      <c r="B14" s="135">
        <v>1254</v>
      </c>
      <c r="C14" s="136" t="s">
        <v>27</v>
      </c>
      <c r="D14" s="132">
        <v>5044</v>
      </c>
      <c r="E14" s="137" t="s">
        <v>103</v>
      </c>
      <c r="F14" s="138">
        <v>13805738750</v>
      </c>
      <c r="G14" s="138"/>
      <c r="H14" s="138">
        <v>11319608000</v>
      </c>
      <c r="I14" s="139">
        <f t="shared" si="0"/>
        <v>25125346750</v>
      </c>
      <c r="J14" s="138">
        <v>13314697500</v>
      </c>
      <c r="K14" s="138">
        <v>492686000</v>
      </c>
      <c r="L14" s="138">
        <v>11319608000</v>
      </c>
      <c r="M14" s="139">
        <f>SUM(J14:L14)</f>
        <v>25126991500</v>
      </c>
      <c r="N14" s="141" t="s">
        <v>102</v>
      </c>
      <c r="O14" s="118"/>
      <c r="P14" s="119"/>
      <c r="Q14" s="118"/>
    </row>
    <row r="15" spans="1:17" s="102" customFormat="1" ht="38.25" customHeight="1" x14ac:dyDescent="0.25">
      <c r="A15" s="126">
        <v>6</v>
      </c>
      <c r="B15" s="135">
        <v>3770</v>
      </c>
      <c r="C15" s="140">
        <v>44357</v>
      </c>
      <c r="D15" s="129">
        <v>3051</v>
      </c>
      <c r="E15" s="133" t="s">
        <v>104</v>
      </c>
      <c r="F15" s="130">
        <v>559645478</v>
      </c>
      <c r="G15" s="130"/>
      <c r="H15" s="130"/>
      <c r="I15" s="139">
        <f t="shared" si="0"/>
        <v>559645478</v>
      </c>
      <c r="J15" s="130">
        <v>443812000</v>
      </c>
      <c r="K15" s="130"/>
      <c r="L15" s="130">
        <v>222377500</v>
      </c>
      <c r="M15" s="139">
        <f>SUM(J15:L15)</f>
        <v>666189500</v>
      </c>
      <c r="N15" s="142" t="s">
        <v>102</v>
      </c>
    </row>
    <row r="16" spans="1:17" s="102" customFormat="1" ht="38.25" customHeight="1" x14ac:dyDescent="0.25">
      <c r="A16" s="120" t="s">
        <v>12</v>
      </c>
      <c r="B16" s="121"/>
      <c r="C16" s="122"/>
      <c r="D16" s="123"/>
      <c r="E16" s="123"/>
      <c r="F16" s="124">
        <f>SUM(F10:F15)</f>
        <v>15169332529</v>
      </c>
      <c r="G16" s="124">
        <f t="shared" ref="G16:M16" si="5">SUM(G10:G15)</f>
        <v>0</v>
      </c>
      <c r="H16" s="124">
        <f t="shared" si="5"/>
        <v>11481256500</v>
      </c>
      <c r="I16" s="124">
        <f t="shared" si="5"/>
        <v>26650589029</v>
      </c>
      <c r="J16" s="124">
        <f t="shared" si="5"/>
        <v>14711295401</v>
      </c>
      <c r="K16" s="124">
        <f t="shared" si="5"/>
        <v>505497000</v>
      </c>
      <c r="L16" s="124">
        <f t="shared" si="5"/>
        <v>11541985500</v>
      </c>
      <c r="M16" s="124">
        <f t="shared" si="5"/>
        <v>26758777901</v>
      </c>
      <c r="N16" s="143"/>
    </row>
    <row r="17" spans="1:13" s="102" customFormat="1" ht="30" customHeight="1" x14ac:dyDescent="0.25">
      <c r="A17" s="14" t="s">
        <v>108</v>
      </c>
      <c r="B17" s="14"/>
      <c r="C17" s="14"/>
      <c r="D17" s="14"/>
      <c r="E17" s="14"/>
      <c r="F17" s="14"/>
      <c r="G17" s="14"/>
      <c r="H17" s="14"/>
      <c r="I17" s="60"/>
      <c r="J17" s="14"/>
      <c r="K17" s="14"/>
      <c r="L17" s="14"/>
    </row>
    <row r="18" spans="1:13" s="102" customFormat="1" ht="30" customHeight="1" x14ac:dyDescent="0.25">
      <c r="A18" s="125"/>
      <c r="B18" s="125"/>
      <c r="C18" s="74" t="s">
        <v>107</v>
      </c>
      <c r="D18" s="74"/>
      <c r="E18" s="74"/>
      <c r="F18" s="74"/>
      <c r="G18" s="74"/>
      <c r="H18" s="74"/>
      <c r="I18" s="74"/>
      <c r="J18" s="74"/>
      <c r="K18" s="74"/>
      <c r="L18" s="125"/>
      <c r="M18" s="125"/>
    </row>
    <row r="19" spans="1:13" ht="30" customHeight="1" x14ac:dyDescent="0.25">
      <c r="A19" s="57"/>
      <c r="B19" s="57"/>
      <c r="C19" s="74" t="s">
        <v>106</v>
      </c>
      <c r="D19" s="74"/>
      <c r="E19" s="74"/>
      <c r="F19" s="74"/>
      <c r="G19" s="74"/>
      <c r="H19" s="74"/>
      <c r="I19" s="74"/>
      <c r="J19" s="74"/>
      <c r="K19" s="74"/>
      <c r="L19" s="57"/>
      <c r="M19" s="57"/>
    </row>
    <row r="20" spans="1:13" ht="15.75" x14ac:dyDescent="0.25">
      <c r="K20" s="6"/>
      <c r="M20" s="74"/>
    </row>
    <row r="21" spans="1:13" ht="15.75" x14ac:dyDescent="0.25">
      <c r="F21" s="75"/>
      <c r="M21" s="74"/>
    </row>
    <row r="22" spans="1:13" ht="15.75" x14ac:dyDescent="0.25">
      <c r="M22" s="74"/>
    </row>
  </sheetData>
  <mergeCells count="20">
    <mergeCell ref="A6:N6"/>
    <mergeCell ref="A4:N4"/>
    <mergeCell ref="A5:N5"/>
    <mergeCell ref="F7:I7"/>
    <mergeCell ref="B7:C7"/>
    <mergeCell ref="A7:A9"/>
    <mergeCell ref="N7:N9"/>
    <mergeCell ref="L8:L9"/>
    <mergeCell ref="I8:I9"/>
    <mergeCell ref="H8:H9"/>
    <mergeCell ref="J8:K8"/>
    <mergeCell ref="J7:M7"/>
    <mergeCell ref="M8:M9"/>
    <mergeCell ref="A16:C16"/>
    <mergeCell ref="D7:E7"/>
    <mergeCell ref="D8:D9"/>
    <mergeCell ref="E8:E9"/>
    <mergeCell ref="F8:G8"/>
    <mergeCell ref="C8:C9"/>
    <mergeCell ref="B8:B9"/>
  </mergeCells>
  <pageMargins left="0" right="0" top="0.25" bottom="0.25" header="0.3" footer="0.3"/>
  <pageSetup paperSize="8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38" zoomScaleNormal="100" workbookViewId="0">
      <selection activeCell="G21" sqref="G21"/>
    </sheetView>
  </sheetViews>
  <sheetFormatPr defaultRowHeight="15" x14ac:dyDescent="0.25"/>
  <cols>
    <col min="1" max="1" width="5" style="44" customWidth="1"/>
    <col min="2" max="2" width="7.42578125" style="44" customWidth="1"/>
    <col min="3" max="3" width="9.28515625" style="44" customWidth="1"/>
    <col min="4" max="4" width="9.42578125" style="44" customWidth="1"/>
    <col min="5" max="5" width="14.5703125" style="44" customWidth="1"/>
    <col min="6" max="6" width="15.140625" style="44" customWidth="1"/>
    <col min="7" max="7" width="13.7109375" style="44" customWidth="1"/>
    <col min="8" max="8" width="10.28515625" style="44" customWidth="1"/>
    <col min="9" max="9" width="15.85546875" style="44" customWidth="1"/>
    <col min="10" max="10" width="16" style="44" customWidth="1"/>
    <col min="11" max="11" width="13.85546875" style="44" customWidth="1"/>
    <col min="12" max="12" width="10.42578125" style="44" customWidth="1"/>
    <col min="13" max="13" width="14.85546875" style="44" customWidth="1"/>
    <col min="14" max="14" width="8" style="44" customWidth="1"/>
    <col min="15" max="15" width="12.28515625" style="44" customWidth="1"/>
    <col min="16" max="16" width="12.5703125" style="44" customWidth="1"/>
    <col min="17" max="17" width="9.28515625" style="44" customWidth="1"/>
    <col min="18" max="18" width="22.42578125" style="44" customWidth="1"/>
    <col min="19" max="16384" width="9.140625" style="44"/>
  </cols>
  <sheetData>
    <row r="1" spans="1:18" ht="18.75" x14ac:dyDescent="0.3">
      <c r="A1" s="45" t="s">
        <v>17</v>
      </c>
      <c r="B1" s="45"/>
      <c r="C1" s="45"/>
      <c r="D1" s="45"/>
      <c r="E1" s="45"/>
      <c r="F1" s="46"/>
      <c r="G1" s="46"/>
      <c r="H1" s="46"/>
      <c r="I1" s="46"/>
      <c r="J1" s="46"/>
      <c r="K1" s="46"/>
      <c r="L1" s="46"/>
      <c r="M1" s="46"/>
      <c r="N1" s="47"/>
      <c r="O1" s="47"/>
      <c r="P1" s="47"/>
      <c r="Q1" s="47"/>
    </row>
    <row r="2" spans="1:18" ht="18.75" x14ac:dyDescent="0.3">
      <c r="A2" s="48" t="s">
        <v>18</v>
      </c>
      <c r="B2" s="48"/>
      <c r="C2" s="48"/>
      <c r="D2" s="48"/>
      <c r="E2" s="48"/>
      <c r="F2" s="49"/>
      <c r="G2" s="49"/>
      <c r="H2" s="49"/>
      <c r="I2" s="46"/>
      <c r="J2" s="49"/>
      <c r="K2" s="49"/>
      <c r="L2" s="49"/>
      <c r="M2" s="46"/>
      <c r="N2" s="47"/>
      <c r="O2" s="47"/>
      <c r="P2" s="47"/>
      <c r="Q2" s="47"/>
    </row>
    <row r="3" spans="1:18" ht="18.75" x14ac:dyDescent="0.3">
      <c r="A3" s="45"/>
      <c r="B3" s="45"/>
      <c r="C3" s="45"/>
      <c r="D3" s="45"/>
      <c r="E3" s="45"/>
      <c r="F3" s="46"/>
      <c r="G3" s="46"/>
      <c r="H3" s="46"/>
      <c r="I3" s="46"/>
      <c r="J3" s="46"/>
      <c r="K3" s="46"/>
      <c r="L3" s="46"/>
      <c r="M3" s="46"/>
      <c r="N3" s="47"/>
      <c r="O3" s="47"/>
      <c r="P3" s="47"/>
      <c r="Q3" s="47"/>
    </row>
    <row r="4" spans="1:18" ht="27" customHeight="1" x14ac:dyDescent="0.25">
      <c r="A4" s="92" t="s">
        <v>90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</row>
    <row r="5" spans="1:18" x14ac:dyDescent="0.25">
      <c r="A5" s="91" t="s">
        <v>19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</row>
    <row r="6" spans="1:18" x14ac:dyDescent="0.25">
      <c r="A6" s="15"/>
      <c r="B6" s="15"/>
      <c r="C6" s="15"/>
      <c r="D6" s="15"/>
      <c r="E6" s="15"/>
      <c r="F6" s="52"/>
      <c r="G6" s="52"/>
      <c r="H6" s="52"/>
      <c r="I6" s="53" t="s">
        <v>21</v>
      </c>
      <c r="J6" s="53"/>
      <c r="K6" s="53"/>
      <c r="L6" s="53"/>
      <c r="M6" s="53"/>
      <c r="N6" s="15"/>
      <c r="O6" s="15"/>
      <c r="P6" s="15"/>
      <c r="Q6" s="15"/>
    </row>
    <row r="7" spans="1:18" x14ac:dyDescent="0.25">
      <c r="A7" s="93" t="s">
        <v>0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</row>
    <row r="8" spans="1:18" ht="39.75" customHeight="1" x14ac:dyDescent="0.25">
      <c r="A8" s="97" t="s">
        <v>1</v>
      </c>
      <c r="B8" s="85" t="s">
        <v>2</v>
      </c>
      <c r="C8" s="86"/>
      <c r="D8" s="85" t="s">
        <v>36</v>
      </c>
      <c r="E8" s="86"/>
      <c r="F8" s="94" t="s">
        <v>3</v>
      </c>
      <c r="G8" s="94"/>
      <c r="H8" s="94"/>
      <c r="I8" s="94"/>
      <c r="J8" s="78" t="s">
        <v>85</v>
      </c>
      <c r="K8" s="79"/>
      <c r="L8" s="79"/>
      <c r="M8" s="80"/>
      <c r="N8" s="95" t="s">
        <v>9</v>
      </c>
      <c r="O8" s="96"/>
      <c r="P8" s="96"/>
      <c r="Q8" s="96"/>
    </row>
    <row r="9" spans="1:18" ht="19.5" customHeight="1" x14ac:dyDescent="0.25">
      <c r="A9" s="97"/>
      <c r="B9" s="87" t="s">
        <v>4</v>
      </c>
      <c r="C9" s="87" t="s">
        <v>5</v>
      </c>
      <c r="D9" s="87" t="s">
        <v>4</v>
      </c>
      <c r="E9" s="87" t="s">
        <v>5</v>
      </c>
      <c r="F9" s="76" t="s">
        <v>13</v>
      </c>
      <c r="G9" s="77"/>
      <c r="H9" s="81" t="s">
        <v>14</v>
      </c>
      <c r="I9" s="99" t="s">
        <v>12</v>
      </c>
      <c r="J9" s="76" t="s">
        <v>13</v>
      </c>
      <c r="K9" s="77"/>
      <c r="L9" s="81" t="s">
        <v>14</v>
      </c>
      <c r="M9" s="81" t="s">
        <v>12</v>
      </c>
      <c r="N9" s="94" t="s">
        <v>6</v>
      </c>
      <c r="O9" s="94"/>
      <c r="P9" s="94" t="s">
        <v>7</v>
      </c>
      <c r="Q9" s="94"/>
    </row>
    <row r="10" spans="1:18" ht="85.5" x14ac:dyDescent="0.25">
      <c r="A10" s="97"/>
      <c r="B10" s="88"/>
      <c r="C10" s="88"/>
      <c r="D10" s="88"/>
      <c r="E10" s="88"/>
      <c r="F10" s="3" t="s">
        <v>11</v>
      </c>
      <c r="G10" s="3" t="s">
        <v>15</v>
      </c>
      <c r="H10" s="98"/>
      <c r="I10" s="100"/>
      <c r="J10" s="3" t="s">
        <v>11</v>
      </c>
      <c r="K10" s="3" t="s">
        <v>10</v>
      </c>
      <c r="L10" s="98"/>
      <c r="M10" s="98"/>
      <c r="N10" s="3" t="s">
        <v>11</v>
      </c>
      <c r="O10" s="3" t="s">
        <v>10</v>
      </c>
      <c r="P10" s="3" t="s">
        <v>11</v>
      </c>
      <c r="Q10" s="3" t="s">
        <v>16</v>
      </c>
    </row>
    <row r="11" spans="1:18" ht="30.75" customHeight="1" x14ac:dyDescent="0.25">
      <c r="A11" s="54" t="s">
        <v>8</v>
      </c>
      <c r="B11" s="89" t="s">
        <v>20</v>
      </c>
      <c r="C11" s="90"/>
      <c r="D11" s="62"/>
      <c r="E11" s="55"/>
      <c r="F11" s="56">
        <f>SUM(F12:F53)</f>
        <v>183582972435</v>
      </c>
      <c r="G11" s="56">
        <f t="shared" ref="G11:P11" si="0">SUM(G12:G53)</f>
        <v>3155481017</v>
      </c>
      <c r="H11" s="56">
        <f t="shared" si="0"/>
        <v>0</v>
      </c>
      <c r="I11" s="56">
        <f t="shared" si="0"/>
        <v>186738453452</v>
      </c>
      <c r="J11" s="56">
        <f t="shared" si="0"/>
        <v>183307102382</v>
      </c>
      <c r="K11" s="56">
        <f t="shared" si="0"/>
        <v>2554414016</v>
      </c>
      <c r="L11" s="56">
        <f t="shared" si="0"/>
        <v>0</v>
      </c>
      <c r="M11" s="56">
        <f t="shared" si="0"/>
        <v>185861516398</v>
      </c>
      <c r="N11" s="56">
        <f t="shared" si="0"/>
        <v>0</v>
      </c>
      <c r="O11" s="56">
        <f t="shared" si="0"/>
        <v>601067001</v>
      </c>
      <c r="P11" s="56">
        <f t="shared" si="0"/>
        <v>275870253</v>
      </c>
      <c r="Q11" s="56">
        <f>SUM(Q13:Q48)</f>
        <v>0</v>
      </c>
      <c r="R11" s="44" t="s">
        <v>95</v>
      </c>
    </row>
    <row r="12" spans="1:18" ht="24.75" customHeight="1" x14ac:dyDescent="0.25">
      <c r="A12" s="18">
        <v>1</v>
      </c>
      <c r="B12" s="22">
        <v>2121</v>
      </c>
      <c r="C12" s="28">
        <v>45357</v>
      </c>
      <c r="D12" s="23">
        <v>2787</v>
      </c>
      <c r="E12" s="23" t="s">
        <v>38</v>
      </c>
      <c r="F12" s="20">
        <v>145381840</v>
      </c>
      <c r="G12" s="20">
        <v>2907637</v>
      </c>
      <c r="H12" s="20"/>
      <c r="I12" s="20">
        <f>F12+G12+H12</f>
        <v>148289477</v>
      </c>
      <c r="J12" s="20">
        <f>F12</f>
        <v>145381840</v>
      </c>
      <c r="K12" s="20">
        <v>2907637</v>
      </c>
      <c r="L12" s="20"/>
      <c r="M12" s="20">
        <f>J12+K12+L12</f>
        <v>148289477</v>
      </c>
      <c r="N12" s="16"/>
      <c r="O12" s="17">
        <f>M12-I12</f>
        <v>0</v>
      </c>
      <c r="P12" s="16"/>
      <c r="Q12" s="16"/>
      <c r="R12" s="44" t="s">
        <v>94</v>
      </c>
    </row>
    <row r="13" spans="1:18" ht="24.75" customHeight="1" x14ac:dyDescent="0.25">
      <c r="A13" s="21">
        <v>2</v>
      </c>
      <c r="B13" s="22">
        <v>1493</v>
      </c>
      <c r="C13" s="23" t="s">
        <v>22</v>
      </c>
      <c r="D13" s="23">
        <v>1026</v>
      </c>
      <c r="E13" s="23" t="s">
        <v>37</v>
      </c>
      <c r="F13" s="20">
        <v>1376681575</v>
      </c>
      <c r="G13" s="20">
        <v>27533632</v>
      </c>
      <c r="H13" s="20"/>
      <c r="I13" s="20">
        <f t="shared" ref="I13:I53" si="1">F13+G13+H13</f>
        <v>1404215207</v>
      </c>
      <c r="J13" s="20">
        <f t="shared" ref="J13:L27" si="2">F13</f>
        <v>1376681575</v>
      </c>
      <c r="K13" s="20">
        <f t="shared" si="2"/>
        <v>27533632</v>
      </c>
      <c r="L13" s="20">
        <f t="shared" si="2"/>
        <v>0</v>
      </c>
      <c r="M13" s="20">
        <f t="shared" ref="M13:M53" si="3">J13+K13+L13</f>
        <v>1404215207</v>
      </c>
      <c r="N13" s="16"/>
      <c r="O13" s="17">
        <f t="shared" ref="O13:O28" si="4">G13-K13</f>
        <v>0</v>
      </c>
      <c r="P13" s="16"/>
      <c r="Q13" s="16"/>
      <c r="R13" s="51"/>
    </row>
    <row r="14" spans="1:18" ht="24.75" customHeight="1" x14ac:dyDescent="0.25">
      <c r="A14" s="24">
        <v>3</v>
      </c>
      <c r="B14" s="22">
        <v>1473</v>
      </c>
      <c r="C14" s="23" t="s">
        <v>22</v>
      </c>
      <c r="D14" s="23">
        <v>4081</v>
      </c>
      <c r="E14" s="23" t="s">
        <v>39</v>
      </c>
      <c r="F14" s="20">
        <v>12637594889</v>
      </c>
      <c r="G14" s="20">
        <v>252751898</v>
      </c>
      <c r="H14" s="20"/>
      <c r="I14" s="20">
        <f t="shared" si="1"/>
        <v>12890346787</v>
      </c>
      <c r="J14" s="20">
        <f t="shared" si="2"/>
        <v>12637594889</v>
      </c>
      <c r="K14" s="20">
        <f t="shared" si="2"/>
        <v>252751898</v>
      </c>
      <c r="L14" s="20">
        <f t="shared" si="2"/>
        <v>0</v>
      </c>
      <c r="M14" s="20">
        <f t="shared" si="3"/>
        <v>12890346787</v>
      </c>
      <c r="N14" s="16"/>
      <c r="O14" s="17">
        <f t="shared" si="4"/>
        <v>0</v>
      </c>
      <c r="P14" s="16"/>
      <c r="Q14" s="16"/>
    </row>
    <row r="15" spans="1:18" ht="24.75" customHeight="1" x14ac:dyDescent="0.25">
      <c r="A15" s="18">
        <v>4</v>
      </c>
      <c r="B15" s="25">
        <v>1453</v>
      </c>
      <c r="C15" s="26" t="s">
        <v>22</v>
      </c>
      <c r="D15" s="26">
        <v>4473</v>
      </c>
      <c r="E15" s="26" t="s">
        <v>40</v>
      </c>
      <c r="F15" s="19">
        <f>53786801+74876050</f>
        <v>128662851</v>
      </c>
      <c r="G15" s="19"/>
      <c r="H15" s="19"/>
      <c r="I15" s="19">
        <f t="shared" si="1"/>
        <v>128662851</v>
      </c>
      <c r="J15" s="20">
        <f t="shared" si="2"/>
        <v>128662851</v>
      </c>
      <c r="K15" s="20">
        <f t="shared" si="2"/>
        <v>0</v>
      </c>
      <c r="L15" s="20">
        <f t="shared" si="2"/>
        <v>0</v>
      </c>
      <c r="M15" s="20">
        <f t="shared" si="3"/>
        <v>128662851</v>
      </c>
      <c r="N15" s="16"/>
      <c r="O15" s="17">
        <f t="shared" si="4"/>
        <v>0</v>
      </c>
      <c r="P15" s="16"/>
      <c r="Q15" s="16"/>
    </row>
    <row r="16" spans="1:18" ht="24.75" customHeight="1" x14ac:dyDescent="0.25">
      <c r="A16" s="21">
        <v>5</v>
      </c>
      <c r="B16" s="25">
        <v>1479</v>
      </c>
      <c r="C16" s="26" t="s">
        <v>22</v>
      </c>
      <c r="D16" s="26">
        <v>7634</v>
      </c>
      <c r="E16" s="27">
        <v>42381</v>
      </c>
      <c r="F16" s="19">
        <f>25000000+11040750</f>
        <v>36040750</v>
      </c>
      <c r="G16" s="19"/>
      <c r="H16" s="19"/>
      <c r="I16" s="19">
        <f t="shared" si="1"/>
        <v>36040750</v>
      </c>
      <c r="J16" s="20">
        <f t="shared" si="2"/>
        <v>36040750</v>
      </c>
      <c r="K16" s="20">
        <f t="shared" si="2"/>
        <v>0</v>
      </c>
      <c r="L16" s="20">
        <f t="shared" si="2"/>
        <v>0</v>
      </c>
      <c r="M16" s="20">
        <f t="shared" si="3"/>
        <v>36040750</v>
      </c>
      <c r="N16" s="16"/>
      <c r="O16" s="17">
        <f t="shared" si="4"/>
        <v>0</v>
      </c>
      <c r="P16" s="16"/>
      <c r="Q16" s="16"/>
    </row>
    <row r="17" spans="1:18" ht="24.75" customHeight="1" x14ac:dyDescent="0.25">
      <c r="A17" s="18">
        <v>6</v>
      </c>
      <c r="B17" s="22">
        <v>1468</v>
      </c>
      <c r="C17" s="23" t="s">
        <v>22</v>
      </c>
      <c r="D17" s="23">
        <v>659</v>
      </c>
      <c r="E17" s="28">
        <v>42646</v>
      </c>
      <c r="F17" s="20">
        <f>71779500+75731700</f>
        <v>147511200</v>
      </c>
      <c r="G17" s="20"/>
      <c r="H17" s="20"/>
      <c r="I17" s="20">
        <f t="shared" si="1"/>
        <v>147511200</v>
      </c>
      <c r="J17" s="20">
        <f t="shared" si="2"/>
        <v>147511200</v>
      </c>
      <c r="K17" s="20">
        <f t="shared" si="2"/>
        <v>0</v>
      </c>
      <c r="L17" s="20">
        <f t="shared" si="2"/>
        <v>0</v>
      </c>
      <c r="M17" s="20">
        <f t="shared" si="3"/>
        <v>147511200</v>
      </c>
      <c r="N17" s="16"/>
      <c r="O17" s="17">
        <f t="shared" si="4"/>
        <v>0</v>
      </c>
      <c r="P17" s="16"/>
      <c r="Q17" s="16"/>
    </row>
    <row r="18" spans="1:18" ht="24.75" customHeight="1" x14ac:dyDescent="0.25">
      <c r="A18" s="21">
        <v>7</v>
      </c>
      <c r="B18" s="22">
        <v>1480</v>
      </c>
      <c r="C18" s="23" t="s">
        <v>22</v>
      </c>
      <c r="D18" s="23">
        <v>3864</v>
      </c>
      <c r="E18" s="23" t="s">
        <v>41</v>
      </c>
      <c r="F18" s="20">
        <v>1898534000</v>
      </c>
      <c r="G18" s="20"/>
      <c r="H18" s="20"/>
      <c r="I18" s="19">
        <f t="shared" si="1"/>
        <v>1898534000</v>
      </c>
      <c r="J18" s="20">
        <f t="shared" si="2"/>
        <v>1898534000</v>
      </c>
      <c r="K18" s="20">
        <f t="shared" si="2"/>
        <v>0</v>
      </c>
      <c r="L18" s="20">
        <f t="shared" si="2"/>
        <v>0</v>
      </c>
      <c r="M18" s="20">
        <f t="shared" si="3"/>
        <v>1898534000</v>
      </c>
      <c r="N18" s="16"/>
      <c r="O18" s="17">
        <f t="shared" si="4"/>
        <v>0</v>
      </c>
      <c r="P18" s="16"/>
      <c r="Q18" s="16"/>
    </row>
    <row r="19" spans="1:18" ht="24.75" customHeight="1" x14ac:dyDescent="0.25">
      <c r="A19" s="24">
        <v>8</v>
      </c>
      <c r="B19" s="22">
        <v>1474</v>
      </c>
      <c r="C19" s="23" t="s">
        <v>22</v>
      </c>
      <c r="D19" s="23">
        <v>3502</v>
      </c>
      <c r="E19" s="23" t="s">
        <v>42</v>
      </c>
      <c r="F19" s="20">
        <v>2112499222</v>
      </c>
      <c r="G19" s="20"/>
      <c r="H19" s="20"/>
      <c r="I19" s="19">
        <f t="shared" si="1"/>
        <v>2112499222</v>
      </c>
      <c r="J19" s="20">
        <f t="shared" si="2"/>
        <v>2112499222</v>
      </c>
      <c r="K19" s="20">
        <f t="shared" si="2"/>
        <v>0</v>
      </c>
      <c r="L19" s="20">
        <f t="shared" si="2"/>
        <v>0</v>
      </c>
      <c r="M19" s="20">
        <f t="shared" si="3"/>
        <v>2112499222</v>
      </c>
      <c r="N19" s="16"/>
      <c r="O19" s="17">
        <f t="shared" si="4"/>
        <v>0</v>
      </c>
      <c r="P19" s="16"/>
      <c r="Q19" s="16"/>
    </row>
    <row r="20" spans="1:18" ht="24.75" customHeight="1" x14ac:dyDescent="0.25">
      <c r="A20" s="18">
        <v>9</v>
      </c>
      <c r="B20" s="22">
        <v>1470</v>
      </c>
      <c r="C20" s="23" t="s">
        <v>22</v>
      </c>
      <c r="D20" s="23">
        <v>1861</v>
      </c>
      <c r="E20" s="23" t="s">
        <v>43</v>
      </c>
      <c r="F20" s="20">
        <v>4975050154</v>
      </c>
      <c r="G20" s="20">
        <v>99501003</v>
      </c>
      <c r="H20" s="20"/>
      <c r="I20" s="19">
        <f t="shared" si="1"/>
        <v>5074551157</v>
      </c>
      <c r="J20" s="20">
        <f t="shared" si="2"/>
        <v>4975050154</v>
      </c>
      <c r="K20" s="20">
        <f t="shared" si="2"/>
        <v>99501003</v>
      </c>
      <c r="L20" s="20">
        <f t="shared" si="2"/>
        <v>0</v>
      </c>
      <c r="M20" s="20">
        <f t="shared" si="3"/>
        <v>5074551157</v>
      </c>
      <c r="N20" s="16"/>
      <c r="O20" s="17">
        <f t="shared" si="4"/>
        <v>0</v>
      </c>
      <c r="P20" s="16"/>
      <c r="Q20" s="16"/>
    </row>
    <row r="21" spans="1:18" ht="24.75" customHeight="1" x14ac:dyDescent="0.25">
      <c r="A21" s="21">
        <v>10</v>
      </c>
      <c r="B21" s="22">
        <v>1979</v>
      </c>
      <c r="C21" s="23" t="s">
        <v>28</v>
      </c>
      <c r="D21" s="23">
        <v>1650</v>
      </c>
      <c r="E21" s="23" t="s">
        <v>44</v>
      </c>
      <c r="F21" s="20">
        <v>386245655</v>
      </c>
      <c r="G21" s="20">
        <v>7724913</v>
      </c>
      <c r="H21" s="20"/>
      <c r="I21" s="19">
        <f t="shared" si="1"/>
        <v>393970568</v>
      </c>
      <c r="J21" s="20">
        <f t="shared" si="2"/>
        <v>386245655</v>
      </c>
      <c r="K21" s="20">
        <f t="shared" si="2"/>
        <v>7724913</v>
      </c>
      <c r="L21" s="20">
        <f t="shared" si="2"/>
        <v>0</v>
      </c>
      <c r="M21" s="20">
        <f t="shared" si="3"/>
        <v>393970568</v>
      </c>
      <c r="N21" s="16"/>
      <c r="O21" s="17">
        <f t="shared" si="4"/>
        <v>0</v>
      </c>
      <c r="P21" s="16"/>
      <c r="Q21" s="16"/>
    </row>
    <row r="22" spans="1:18" ht="24.75" customHeight="1" x14ac:dyDescent="0.25">
      <c r="A22" s="18">
        <v>11</v>
      </c>
      <c r="B22" s="22">
        <v>1982</v>
      </c>
      <c r="C22" s="23" t="s">
        <v>28</v>
      </c>
      <c r="D22" s="23">
        <v>3656</v>
      </c>
      <c r="E22" s="28">
        <v>40795</v>
      </c>
      <c r="F22" s="20">
        <v>18408143681</v>
      </c>
      <c r="G22" s="20">
        <v>368162874</v>
      </c>
      <c r="H22" s="20"/>
      <c r="I22" s="19">
        <f t="shared" si="1"/>
        <v>18776306555</v>
      </c>
      <c r="J22" s="20">
        <f t="shared" si="2"/>
        <v>18408143681</v>
      </c>
      <c r="K22" s="20">
        <f t="shared" si="2"/>
        <v>368162874</v>
      </c>
      <c r="L22" s="20">
        <f t="shared" si="2"/>
        <v>0</v>
      </c>
      <c r="M22" s="20">
        <f t="shared" si="3"/>
        <v>18776306555</v>
      </c>
      <c r="N22" s="16"/>
      <c r="O22" s="17">
        <f t="shared" si="4"/>
        <v>0</v>
      </c>
      <c r="P22" s="16"/>
      <c r="Q22" s="16"/>
    </row>
    <row r="23" spans="1:18" ht="24.75" customHeight="1" x14ac:dyDescent="0.25">
      <c r="A23" s="21">
        <v>12</v>
      </c>
      <c r="B23" s="22">
        <v>3691</v>
      </c>
      <c r="C23" s="23" t="s">
        <v>29</v>
      </c>
      <c r="D23" s="23">
        <v>126</v>
      </c>
      <c r="E23" s="23" t="s">
        <v>45</v>
      </c>
      <c r="F23" s="20">
        <v>967269317</v>
      </c>
      <c r="G23" s="20"/>
      <c r="H23" s="20"/>
      <c r="I23" s="19">
        <f t="shared" si="1"/>
        <v>967269317</v>
      </c>
      <c r="J23" s="20">
        <f t="shared" si="2"/>
        <v>967269317</v>
      </c>
      <c r="K23" s="20">
        <f t="shared" si="2"/>
        <v>0</v>
      </c>
      <c r="L23" s="20">
        <f t="shared" si="2"/>
        <v>0</v>
      </c>
      <c r="M23" s="20">
        <f t="shared" si="3"/>
        <v>967269317</v>
      </c>
      <c r="N23" s="16"/>
      <c r="O23" s="17">
        <f t="shared" si="4"/>
        <v>0</v>
      </c>
      <c r="P23" s="16"/>
      <c r="Q23" s="16"/>
    </row>
    <row r="24" spans="1:18" ht="24.75" customHeight="1" x14ac:dyDescent="0.25">
      <c r="A24" s="24">
        <v>13</v>
      </c>
      <c r="B24" s="22">
        <v>2702</v>
      </c>
      <c r="C24" s="28">
        <v>44477</v>
      </c>
      <c r="D24" s="29">
        <v>4117</v>
      </c>
      <c r="E24" s="28">
        <v>41801</v>
      </c>
      <c r="F24" s="20">
        <v>8157728484</v>
      </c>
      <c r="G24" s="20">
        <v>163154570</v>
      </c>
      <c r="H24" s="20"/>
      <c r="I24" s="19">
        <f t="shared" si="1"/>
        <v>8320883054</v>
      </c>
      <c r="J24" s="20">
        <f t="shared" si="2"/>
        <v>8157728484</v>
      </c>
      <c r="K24" s="20">
        <f t="shared" si="2"/>
        <v>163154570</v>
      </c>
      <c r="L24" s="20">
        <f t="shared" si="2"/>
        <v>0</v>
      </c>
      <c r="M24" s="20">
        <f t="shared" si="3"/>
        <v>8320883054</v>
      </c>
      <c r="N24" s="16"/>
      <c r="O24" s="17">
        <f t="shared" si="4"/>
        <v>0</v>
      </c>
      <c r="P24" s="16"/>
      <c r="Q24" s="16"/>
    </row>
    <row r="25" spans="1:18" ht="24.75" customHeight="1" x14ac:dyDescent="0.25">
      <c r="A25" s="18">
        <v>14</v>
      </c>
      <c r="B25" s="22">
        <v>2676</v>
      </c>
      <c r="C25" s="28">
        <v>44477</v>
      </c>
      <c r="D25" s="29">
        <v>4546</v>
      </c>
      <c r="E25" s="28" t="s">
        <v>46</v>
      </c>
      <c r="F25" s="20">
        <v>129413000</v>
      </c>
      <c r="G25" s="20"/>
      <c r="H25" s="20"/>
      <c r="I25" s="19">
        <f t="shared" si="1"/>
        <v>129413000</v>
      </c>
      <c r="J25" s="20">
        <f t="shared" si="2"/>
        <v>129413000</v>
      </c>
      <c r="K25" s="20">
        <f t="shared" si="2"/>
        <v>0</v>
      </c>
      <c r="L25" s="20">
        <f t="shared" si="2"/>
        <v>0</v>
      </c>
      <c r="M25" s="20">
        <f t="shared" si="3"/>
        <v>129413000</v>
      </c>
      <c r="N25" s="16"/>
      <c r="O25" s="17">
        <f t="shared" si="4"/>
        <v>0</v>
      </c>
      <c r="P25" s="16"/>
      <c r="Q25" s="16"/>
    </row>
    <row r="26" spans="1:18" ht="24.75" customHeight="1" x14ac:dyDescent="0.25">
      <c r="A26" s="21">
        <v>15</v>
      </c>
      <c r="B26" s="22">
        <v>2680</v>
      </c>
      <c r="C26" s="28">
        <v>44477</v>
      </c>
      <c r="D26" s="29">
        <v>4051</v>
      </c>
      <c r="E26" s="28">
        <v>41040</v>
      </c>
      <c r="F26" s="20">
        <v>19972087</v>
      </c>
      <c r="G26" s="20">
        <v>399175</v>
      </c>
      <c r="H26" s="20"/>
      <c r="I26" s="19">
        <f t="shared" si="1"/>
        <v>20371262</v>
      </c>
      <c r="J26" s="20">
        <f t="shared" si="2"/>
        <v>19972087</v>
      </c>
      <c r="K26" s="20">
        <f t="shared" si="2"/>
        <v>399175</v>
      </c>
      <c r="L26" s="20">
        <f t="shared" si="2"/>
        <v>0</v>
      </c>
      <c r="M26" s="20">
        <f t="shared" si="3"/>
        <v>20371262</v>
      </c>
      <c r="N26" s="16"/>
      <c r="O26" s="17">
        <f t="shared" si="4"/>
        <v>0</v>
      </c>
      <c r="P26" s="16"/>
      <c r="Q26" s="16"/>
    </row>
    <row r="27" spans="1:18" ht="24.75" customHeight="1" x14ac:dyDescent="0.25">
      <c r="A27" s="18">
        <v>16</v>
      </c>
      <c r="B27" s="22">
        <v>2675</v>
      </c>
      <c r="C27" s="28">
        <v>44477</v>
      </c>
      <c r="D27" s="29" t="s">
        <v>47</v>
      </c>
      <c r="E27" s="28" t="s">
        <v>48</v>
      </c>
      <c r="F27" s="20">
        <v>495633518</v>
      </c>
      <c r="G27" s="20">
        <v>9912670</v>
      </c>
      <c r="H27" s="20"/>
      <c r="I27" s="19">
        <f t="shared" si="1"/>
        <v>505546188</v>
      </c>
      <c r="J27" s="20">
        <f t="shared" si="2"/>
        <v>495633518</v>
      </c>
      <c r="K27" s="20">
        <f t="shared" si="2"/>
        <v>9912670</v>
      </c>
      <c r="L27" s="20">
        <f t="shared" si="2"/>
        <v>0</v>
      </c>
      <c r="M27" s="20">
        <f t="shared" si="3"/>
        <v>505546188</v>
      </c>
      <c r="N27" s="16"/>
      <c r="O27" s="17">
        <f t="shared" si="4"/>
        <v>0</v>
      </c>
      <c r="P27" s="16"/>
      <c r="Q27" s="16"/>
    </row>
    <row r="28" spans="1:18" ht="24.75" customHeight="1" x14ac:dyDescent="0.25">
      <c r="A28" s="21">
        <v>17</v>
      </c>
      <c r="B28" s="22">
        <v>2674</v>
      </c>
      <c r="C28" s="28">
        <v>44477</v>
      </c>
      <c r="D28" s="29" t="s">
        <v>49</v>
      </c>
      <c r="E28" s="28" t="s">
        <v>50</v>
      </c>
      <c r="F28" s="20">
        <v>13975337734</v>
      </c>
      <c r="G28" s="20">
        <v>219506700</v>
      </c>
      <c r="H28" s="20"/>
      <c r="I28" s="19">
        <f t="shared" si="1"/>
        <v>14194844434</v>
      </c>
      <c r="J28" s="20">
        <f t="shared" ref="J28:L48" si="5">F28</f>
        <v>13975337734</v>
      </c>
      <c r="K28" s="20">
        <f t="shared" si="5"/>
        <v>219506700</v>
      </c>
      <c r="L28" s="20">
        <f t="shared" si="5"/>
        <v>0</v>
      </c>
      <c r="M28" s="20">
        <f t="shared" si="3"/>
        <v>14194844434</v>
      </c>
      <c r="N28" s="16"/>
      <c r="O28" s="17">
        <f t="shared" si="4"/>
        <v>0</v>
      </c>
      <c r="P28" s="16"/>
      <c r="Q28" s="16"/>
    </row>
    <row r="29" spans="1:18" ht="97.5" customHeight="1" x14ac:dyDescent="0.25">
      <c r="A29" s="24">
        <v>18</v>
      </c>
      <c r="B29" s="25">
        <v>2679</v>
      </c>
      <c r="C29" s="27">
        <v>44447</v>
      </c>
      <c r="D29" s="30" t="s">
        <v>51</v>
      </c>
      <c r="E29" s="27" t="s">
        <v>52</v>
      </c>
      <c r="F29" s="19">
        <v>13763583467</v>
      </c>
      <c r="G29" s="19">
        <v>934517501</v>
      </c>
      <c r="H29" s="19"/>
      <c r="I29" s="19">
        <f t="shared" si="1"/>
        <v>14698100968</v>
      </c>
      <c r="J29" s="19">
        <f t="shared" si="5"/>
        <v>13763583467</v>
      </c>
      <c r="K29" s="19">
        <v>333450500</v>
      </c>
      <c r="L29" s="19">
        <f t="shared" si="5"/>
        <v>0</v>
      </c>
      <c r="M29" s="20">
        <f t="shared" si="3"/>
        <v>14097033967</v>
      </c>
      <c r="N29" s="19"/>
      <c r="O29" s="17">
        <f>G29-K29</f>
        <v>601067001</v>
      </c>
      <c r="P29" s="17"/>
      <c r="Q29" s="16"/>
      <c r="R29" s="73" t="s">
        <v>92</v>
      </c>
    </row>
    <row r="30" spans="1:18" ht="21.75" customHeight="1" x14ac:dyDescent="0.25">
      <c r="A30" s="18">
        <v>19</v>
      </c>
      <c r="B30" s="22">
        <v>2585</v>
      </c>
      <c r="C30" s="28">
        <v>44235</v>
      </c>
      <c r="D30" s="29" t="s">
        <v>53</v>
      </c>
      <c r="E30" s="28" t="s">
        <v>54</v>
      </c>
      <c r="F30" s="20">
        <v>644901000</v>
      </c>
      <c r="G30" s="20">
        <v>8481000</v>
      </c>
      <c r="H30" s="20"/>
      <c r="I30" s="19">
        <f t="shared" si="1"/>
        <v>653382000</v>
      </c>
      <c r="J30" s="20">
        <f t="shared" si="5"/>
        <v>644901000</v>
      </c>
      <c r="K30" s="20">
        <f t="shared" si="5"/>
        <v>8481000</v>
      </c>
      <c r="L30" s="20">
        <f t="shared" si="5"/>
        <v>0</v>
      </c>
      <c r="M30" s="20">
        <f t="shared" si="3"/>
        <v>653382000</v>
      </c>
      <c r="N30" s="20"/>
      <c r="O30" s="17">
        <f t="shared" ref="O30:O52" si="6">G30-K30</f>
        <v>0</v>
      </c>
      <c r="P30" s="17"/>
      <c r="Q30" s="16"/>
    </row>
    <row r="31" spans="1:18" ht="25.5" x14ac:dyDescent="0.25">
      <c r="A31" s="21">
        <v>20</v>
      </c>
      <c r="B31" s="22">
        <v>3693</v>
      </c>
      <c r="C31" s="23" t="s">
        <v>35</v>
      </c>
      <c r="D31" s="29" t="s">
        <v>55</v>
      </c>
      <c r="E31" s="23" t="s">
        <v>56</v>
      </c>
      <c r="F31" s="20">
        <v>56443000</v>
      </c>
      <c r="G31" s="20"/>
      <c r="H31" s="20"/>
      <c r="I31" s="19">
        <f t="shared" si="1"/>
        <v>56443000</v>
      </c>
      <c r="J31" s="20">
        <f t="shared" si="5"/>
        <v>56443000</v>
      </c>
      <c r="K31" s="20"/>
      <c r="L31" s="20"/>
      <c r="M31" s="20">
        <f t="shared" si="3"/>
        <v>56443000</v>
      </c>
      <c r="N31" s="16"/>
      <c r="O31" s="17">
        <f t="shared" si="6"/>
        <v>0</v>
      </c>
      <c r="P31" s="16"/>
      <c r="Q31" s="16"/>
    </row>
    <row r="32" spans="1:18" ht="25.5" x14ac:dyDescent="0.25">
      <c r="A32" s="18">
        <v>21</v>
      </c>
      <c r="B32" s="22">
        <v>3985</v>
      </c>
      <c r="C32" s="23" t="s">
        <v>25</v>
      </c>
      <c r="D32" s="29" t="s">
        <v>57</v>
      </c>
      <c r="E32" s="23" t="s">
        <v>58</v>
      </c>
      <c r="F32" s="20">
        <v>1141738723</v>
      </c>
      <c r="G32" s="20"/>
      <c r="H32" s="20"/>
      <c r="I32" s="19">
        <f t="shared" si="1"/>
        <v>1141738723</v>
      </c>
      <c r="J32" s="20">
        <f t="shared" si="5"/>
        <v>1141738723</v>
      </c>
      <c r="K32" s="20">
        <f t="shared" si="5"/>
        <v>0</v>
      </c>
      <c r="L32" s="20">
        <f t="shared" si="5"/>
        <v>0</v>
      </c>
      <c r="M32" s="20">
        <f t="shared" si="3"/>
        <v>1141738723</v>
      </c>
      <c r="N32" s="16"/>
      <c r="O32" s="17">
        <f t="shared" si="6"/>
        <v>0</v>
      </c>
      <c r="P32" s="16"/>
      <c r="Q32" s="16"/>
    </row>
    <row r="33" spans="1:18" x14ac:dyDescent="0.25">
      <c r="A33" s="21">
        <v>22</v>
      </c>
      <c r="B33" s="22">
        <v>3919</v>
      </c>
      <c r="C33" s="23" t="s">
        <v>23</v>
      </c>
      <c r="D33" s="29" t="s">
        <v>59</v>
      </c>
      <c r="E33" s="23" t="s">
        <v>60</v>
      </c>
      <c r="F33" s="20">
        <v>1419379478</v>
      </c>
      <c r="G33" s="20"/>
      <c r="H33" s="20"/>
      <c r="I33" s="19">
        <f t="shared" si="1"/>
        <v>1419379478</v>
      </c>
      <c r="J33" s="20">
        <f t="shared" si="5"/>
        <v>1419379478</v>
      </c>
      <c r="K33" s="20">
        <f t="shared" si="5"/>
        <v>0</v>
      </c>
      <c r="L33" s="20">
        <f t="shared" si="5"/>
        <v>0</v>
      </c>
      <c r="M33" s="20">
        <f t="shared" si="3"/>
        <v>1419379478</v>
      </c>
      <c r="N33" s="16"/>
      <c r="O33" s="17">
        <f t="shared" si="6"/>
        <v>0</v>
      </c>
      <c r="P33" s="16"/>
      <c r="Q33" s="16"/>
    </row>
    <row r="34" spans="1:18" ht="25.5" x14ac:dyDescent="0.25">
      <c r="A34" s="24">
        <v>23</v>
      </c>
      <c r="B34" s="22">
        <v>3931</v>
      </c>
      <c r="C34" s="23" t="s">
        <v>24</v>
      </c>
      <c r="D34" s="29" t="s">
        <v>62</v>
      </c>
      <c r="E34" s="23" t="s">
        <v>61</v>
      </c>
      <c r="F34" s="20">
        <v>5986882607</v>
      </c>
      <c r="G34" s="20"/>
      <c r="H34" s="20"/>
      <c r="I34" s="19">
        <f t="shared" si="1"/>
        <v>5986882607</v>
      </c>
      <c r="J34" s="20">
        <f t="shared" si="5"/>
        <v>5986882607</v>
      </c>
      <c r="K34" s="20">
        <f t="shared" si="5"/>
        <v>0</v>
      </c>
      <c r="L34" s="20">
        <f t="shared" si="5"/>
        <v>0</v>
      </c>
      <c r="M34" s="20">
        <f t="shared" si="3"/>
        <v>5986882607</v>
      </c>
      <c r="N34" s="16"/>
      <c r="O34" s="17">
        <f t="shared" si="6"/>
        <v>0</v>
      </c>
      <c r="P34" s="16"/>
      <c r="Q34" s="16"/>
    </row>
    <row r="35" spans="1:18" ht="47.25" customHeight="1" x14ac:dyDescent="0.25">
      <c r="A35" s="18">
        <v>24</v>
      </c>
      <c r="B35" s="22">
        <v>4097</v>
      </c>
      <c r="C35" s="23" t="s">
        <v>34</v>
      </c>
      <c r="D35" s="29" t="s">
        <v>63</v>
      </c>
      <c r="E35" s="23" t="s">
        <v>64</v>
      </c>
      <c r="F35" s="20">
        <v>32762257293</v>
      </c>
      <c r="G35" s="20">
        <v>633230000</v>
      </c>
      <c r="H35" s="20"/>
      <c r="I35" s="19">
        <f t="shared" si="1"/>
        <v>33395487293</v>
      </c>
      <c r="J35" s="20">
        <f t="shared" si="5"/>
        <v>32762257293</v>
      </c>
      <c r="K35" s="20">
        <f>G35</f>
        <v>633230000</v>
      </c>
      <c r="L35" s="20"/>
      <c r="M35" s="20">
        <f t="shared" si="3"/>
        <v>33395487293</v>
      </c>
      <c r="N35" s="16"/>
      <c r="O35" s="17">
        <f t="shared" si="6"/>
        <v>0</v>
      </c>
      <c r="P35" s="16"/>
      <c r="Q35" s="16"/>
    </row>
    <row r="36" spans="1:18" ht="27.75" customHeight="1" x14ac:dyDescent="0.25">
      <c r="A36" s="21">
        <v>25</v>
      </c>
      <c r="B36" s="25">
        <v>2698</v>
      </c>
      <c r="C36" s="26" t="s">
        <v>81</v>
      </c>
      <c r="D36" s="30" t="s">
        <v>79</v>
      </c>
      <c r="E36" s="27" t="s">
        <v>80</v>
      </c>
      <c r="F36" s="20">
        <v>13068000</v>
      </c>
      <c r="G36" s="20"/>
      <c r="H36" s="20"/>
      <c r="I36" s="19">
        <f t="shared" si="1"/>
        <v>13068000</v>
      </c>
      <c r="J36" s="20">
        <f t="shared" si="5"/>
        <v>13068000</v>
      </c>
      <c r="K36" s="20"/>
      <c r="L36" s="20"/>
      <c r="M36" s="20">
        <f t="shared" si="3"/>
        <v>13068000</v>
      </c>
      <c r="N36" s="16"/>
      <c r="O36" s="17">
        <f t="shared" si="6"/>
        <v>0</v>
      </c>
      <c r="P36" s="16"/>
      <c r="Q36" s="16"/>
    </row>
    <row r="37" spans="1:18" ht="27.75" customHeight="1" x14ac:dyDescent="0.25">
      <c r="A37" s="18">
        <v>26</v>
      </c>
      <c r="B37" s="22">
        <v>1076</v>
      </c>
      <c r="C37" s="23" t="s">
        <v>26</v>
      </c>
      <c r="D37" s="29" t="s">
        <v>65</v>
      </c>
      <c r="E37" s="23" t="s">
        <v>50</v>
      </c>
      <c r="F37" s="20">
        <v>38136915983</v>
      </c>
      <c r="G37" s="20">
        <v>149600000</v>
      </c>
      <c r="H37" s="20"/>
      <c r="I37" s="19">
        <f t="shared" si="1"/>
        <v>38286515983</v>
      </c>
      <c r="J37" s="20">
        <f t="shared" si="5"/>
        <v>38136915983</v>
      </c>
      <c r="K37" s="20">
        <f t="shared" si="5"/>
        <v>149600000</v>
      </c>
      <c r="L37" s="20">
        <f t="shared" si="5"/>
        <v>0</v>
      </c>
      <c r="M37" s="20">
        <f t="shared" si="3"/>
        <v>38286515983</v>
      </c>
      <c r="N37" s="16"/>
      <c r="O37" s="17">
        <f t="shared" si="6"/>
        <v>0</v>
      </c>
      <c r="P37" s="16"/>
      <c r="Q37" s="16"/>
    </row>
    <row r="38" spans="1:18" ht="27.75" customHeight="1" x14ac:dyDescent="0.25">
      <c r="A38" s="21">
        <v>27</v>
      </c>
      <c r="B38" s="22">
        <v>1256</v>
      </c>
      <c r="C38" s="23" t="s">
        <v>27</v>
      </c>
      <c r="D38" s="29" t="s">
        <v>66</v>
      </c>
      <c r="E38" s="23" t="s">
        <v>60</v>
      </c>
      <c r="F38" s="20">
        <v>1410534623</v>
      </c>
      <c r="G38" s="20">
        <v>29768014</v>
      </c>
      <c r="H38" s="20"/>
      <c r="I38" s="19">
        <f t="shared" si="1"/>
        <v>1440302637</v>
      </c>
      <c r="J38" s="20">
        <f t="shared" si="5"/>
        <v>1410534623</v>
      </c>
      <c r="K38" s="20">
        <f t="shared" si="5"/>
        <v>29768014</v>
      </c>
      <c r="L38" s="20">
        <f t="shared" si="5"/>
        <v>0</v>
      </c>
      <c r="M38" s="20">
        <f t="shared" si="3"/>
        <v>1440302637</v>
      </c>
      <c r="N38" s="16"/>
      <c r="O38" s="17">
        <f t="shared" si="6"/>
        <v>0</v>
      </c>
      <c r="P38" s="16"/>
      <c r="Q38" s="16"/>
    </row>
    <row r="39" spans="1:18" ht="27.75" customHeight="1" x14ac:dyDescent="0.25">
      <c r="A39" s="24">
        <v>28</v>
      </c>
      <c r="B39" s="22">
        <v>1255</v>
      </c>
      <c r="C39" s="23" t="s">
        <v>27</v>
      </c>
      <c r="D39" s="29" t="s">
        <v>67</v>
      </c>
      <c r="E39" s="23" t="s">
        <v>68</v>
      </c>
      <c r="F39" s="20">
        <v>313737900</v>
      </c>
      <c r="G39" s="20">
        <v>6274713</v>
      </c>
      <c r="H39" s="20"/>
      <c r="I39" s="19">
        <f t="shared" si="1"/>
        <v>320012613</v>
      </c>
      <c r="J39" s="20">
        <f t="shared" si="5"/>
        <v>313737900</v>
      </c>
      <c r="K39" s="20">
        <f t="shared" si="5"/>
        <v>6274713</v>
      </c>
      <c r="L39" s="20">
        <f t="shared" si="5"/>
        <v>0</v>
      </c>
      <c r="M39" s="20">
        <f t="shared" si="3"/>
        <v>320012613</v>
      </c>
      <c r="N39" s="16"/>
      <c r="O39" s="17">
        <f t="shared" si="6"/>
        <v>0</v>
      </c>
      <c r="P39" s="16"/>
      <c r="Q39" s="16"/>
    </row>
    <row r="40" spans="1:18" ht="27.75" customHeight="1" x14ac:dyDescent="0.25">
      <c r="A40" s="18">
        <v>29</v>
      </c>
      <c r="B40" s="22">
        <v>1253</v>
      </c>
      <c r="C40" s="23" t="s">
        <v>27</v>
      </c>
      <c r="D40" s="29" t="s">
        <v>69</v>
      </c>
      <c r="E40" s="23" t="s">
        <v>68</v>
      </c>
      <c r="F40" s="20">
        <v>3816323481</v>
      </c>
      <c r="G40" s="20">
        <v>76326470</v>
      </c>
      <c r="H40" s="20"/>
      <c r="I40" s="19">
        <f t="shared" si="1"/>
        <v>3892649951</v>
      </c>
      <c r="J40" s="20">
        <f t="shared" si="5"/>
        <v>3816323481</v>
      </c>
      <c r="K40" s="20">
        <f t="shared" si="5"/>
        <v>76326470</v>
      </c>
      <c r="L40" s="20">
        <f t="shared" si="5"/>
        <v>0</v>
      </c>
      <c r="M40" s="20">
        <f t="shared" si="3"/>
        <v>3892649951</v>
      </c>
      <c r="N40" s="16"/>
      <c r="O40" s="17">
        <f t="shared" si="6"/>
        <v>0</v>
      </c>
      <c r="P40" s="16"/>
      <c r="Q40" s="16"/>
    </row>
    <row r="41" spans="1:18" ht="27.75" customHeight="1" x14ac:dyDescent="0.25">
      <c r="A41" s="21">
        <v>30</v>
      </c>
      <c r="B41" s="22">
        <v>1270</v>
      </c>
      <c r="C41" s="23" t="s">
        <v>33</v>
      </c>
      <c r="D41" s="29" t="s">
        <v>70</v>
      </c>
      <c r="E41" s="28">
        <v>41770</v>
      </c>
      <c r="F41" s="20">
        <v>1215764200</v>
      </c>
      <c r="G41" s="20">
        <v>24315285</v>
      </c>
      <c r="H41" s="20"/>
      <c r="I41" s="19">
        <f t="shared" si="1"/>
        <v>1240079485</v>
      </c>
      <c r="J41" s="20">
        <f t="shared" si="5"/>
        <v>1215764200</v>
      </c>
      <c r="K41" s="20">
        <f t="shared" si="5"/>
        <v>24315285</v>
      </c>
      <c r="L41" s="20">
        <f t="shared" si="5"/>
        <v>0</v>
      </c>
      <c r="M41" s="20">
        <f t="shared" si="3"/>
        <v>1240079485</v>
      </c>
      <c r="N41" s="16"/>
      <c r="O41" s="17">
        <f t="shared" si="6"/>
        <v>0</v>
      </c>
      <c r="P41" s="16"/>
      <c r="Q41" s="16"/>
    </row>
    <row r="42" spans="1:18" ht="27.75" customHeight="1" x14ac:dyDescent="0.25">
      <c r="A42" s="18">
        <v>31</v>
      </c>
      <c r="B42" s="22">
        <v>1252</v>
      </c>
      <c r="C42" s="23" t="s">
        <v>27</v>
      </c>
      <c r="D42" s="29" t="s">
        <v>71</v>
      </c>
      <c r="E42" s="23" t="s">
        <v>60</v>
      </c>
      <c r="F42" s="20">
        <v>2972348070</v>
      </c>
      <c r="G42" s="20">
        <v>59446962</v>
      </c>
      <c r="H42" s="20"/>
      <c r="I42" s="19">
        <f t="shared" si="1"/>
        <v>3031795032</v>
      </c>
      <c r="J42" s="20">
        <f t="shared" si="5"/>
        <v>2972348070</v>
      </c>
      <c r="K42" s="20">
        <f t="shared" si="5"/>
        <v>59446962</v>
      </c>
      <c r="L42" s="20">
        <f t="shared" si="5"/>
        <v>0</v>
      </c>
      <c r="M42" s="20">
        <f t="shared" si="3"/>
        <v>3031795032</v>
      </c>
      <c r="N42" s="16"/>
      <c r="O42" s="17">
        <f t="shared" si="6"/>
        <v>0</v>
      </c>
      <c r="P42" s="16"/>
      <c r="Q42" s="16"/>
    </row>
    <row r="43" spans="1:18" ht="27.75" customHeight="1" x14ac:dyDescent="0.25">
      <c r="A43" s="21">
        <v>32</v>
      </c>
      <c r="B43" s="25">
        <v>3692</v>
      </c>
      <c r="C43" s="26" t="s">
        <v>35</v>
      </c>
      <c r="D43" s="30" t="s">
        <v>82</v>
      </c>
      <c r="E43" s="26" t="s">
        <v>83</v>
      </c>
      <c r="F43" s="20">
        <v>1170886960</v>
      </c>
      <c r="G43" s="20"/>
      <c r="H43" s="20"/>
      <c r="I43" s="19">
        <f t="shared" si="1"/>
        <v>1170886960</v>
      </c>
      <c r="J43" s="20">
        <f t="shared" si="5"/>
        <v>1170886960</v>
      </c>
      <c r="K43" s="20"/>
      <c r="L43" s="20"/>
      <c r="M43" s="20">
        <f t="shared" si="3"/>
        <v>1170886960</v>
      </c>
      <c r="N43" s="16"/>
      <c r="O43" s="17">
        <f t="shared" si="6"/>
        <v>0</v>
      </c>
      <c r="P43" s="16"/>
      <c r="Q43" s="16"/>
      <c r="R43" s="51"/>
    </row>
    <row r="44" spans="1:18" ht="27.75" customHeight="1" x14ac:dyDescent="0.25">
      <c r="A44" s="21">
        <v>33</v>
      </c>
      <c r="B44" s="13" t="s">
        <v>93</v>
      </c>
      <c r="C44" s="12" t="s">
        <v>22</v>
      </c>
      <c r="D44" s="9">
        <v>1467</v>
      </c>
      <c r="E44" s="10" t="s">
        <v>32</v>
      </c>
      <c r="F44" s="20">
        <v>71509640</v>
      </c>
      <c r="G44" s="20"/>
      <c r="H44" s="20"/>
      <c r="I44" s="19">
        <f t="shared" si="1"/>
        <v>71509640</v>
      </c>
      <c r="J44" s="20">
        <f t="shared" si="5"/>
        <v>71509640</v>
      </c>
      <c r="K44" s="20"/>
      <c r="L44" s="20"/>
      <c r="M44" s="20">
        <f t="shared" si="3"/>
        <v>71509640</v>
      </c>
      <c r="N44" s="16"/>
      <c r="O44" s="17">
        <f t="shared" si="6"/>
        <v>0</v>
      </c>
      <c r="P44" s="16"/>
      <c r="Q44" s="16"/>
      <c r="R44" s="51"/>
    </row>
    <row r="45" spans="1:18" ht="27.75" customHeight="1" x14ac:dyDescent="0.25">
      <c r="A45" s="24">
        <v>33</v>
      </c>
      <c r="B45" s="22">
        <v>1977</v>
      </c>
      <c r="C45" s="23" t="s">
        <v>28</v>
      </c>
      <c r="D45" s="23">
        <v>1862</v>
      </c>
      <c r="E45" s="23" t="s">
        <v>43</v>
      </c>
      <c r="F45" s="20">
        <v>2061912056</v>
      </c>
      <c r="G45" s="19"/>
      <c r="H45" s="19"/>
      <c r="I45" s="19">
        <f t="shared" si="1"/>
        <v>2061912056</v>
      </c>
      <c r="J45" s="20">
        <v>1878475000</v>
      </c>
      <c r="K45" s="20"/>
      <c r="L45" s="20"/>
      <c r="M45" s="20">
        <f t="shared" si="3"/>
        <v>1878475000</v>
      </c>
      <c r="N45" s="16"/>
      <c r="O45" s="17">
        <f t="shared" si="6"/>
        <v>0</v>
      </c>
      <c r="P45" s="19">
        <f>I45-M45</f>
        <v>183437056</v>
      </c>
      <c r="Q45" s="16"/>
      <c r="R45" s="51"/>
    </row>
    <row r="46" spans="1:18" ht="27.75" customHeight="1" x14ac:dyDescent="0.25">
      <c r="A46" s="18">
        <v>34</v>
      </c>
      <c r="B46" s="65">
        <v>2037</v>
      </c>
      <c r="C46" s="66" t="s">
        <v>31</v>
      </c>
      <c r="D46" s="67" t="s">
        <v>72</v>
      </c>
      <c r="E46" s="66" t="s">
        <v>73</v>
      </c>
      <c r="F46" s="68">
        <v>965416500</v>
      </c>
      <c r="G46" s="16"/>
      <c r="H46" s="16"/>
      <c r="I46" s="19">
        <f t="shared" si="1"/>
        <v>965416500</v>
      </c>
      <c r="J46" s="20">
        <v>960373000</v>
      </c>
      <c r="K46" s="20">
        <f t="shared" si="5"/>
        <v>0</v>
      </c>
      <c r="L46" s="20">
        <f t="shared" si="5"/>
        <v>0</v>
      </c>
      <c r="M46" s="20">
        <f t="shared" si="3"/>
        <v>960373000</v>
      </c>
      <c r="N46" s="16"/>
      <c r="O46" s="17">
        <f t="shared" si="6"/>
        <v>0</v>
      </c>
      <c r="P46" s="19">
        <f t="shared" ref="P46:P51" si="7">I46-M46</f>
        <v>5043500</v>
      </c>
      <c r="Q46" s="16"/>
      <c r="R46" s="51"/>
    </row>
    <row r="47" spans="1:18" ht="27.75" customHeight="1" x14ac:dyDescent="0.25">
      <c r="A47" s="21">
        <v>35</v>
      </c>
      <c r="B47" s="65">
        <v>1870</v>
      </c>
      <c r="C47" s="66" t="s">
        <v>32</v>
      </c>
      <c r="D47" s="67" t="s">
        <v>74</v>
      </c>
      <c r="E47" s="66" t="s">
        <v>75</v>
      </c>
      <c r="F47" s="68">
        <v>953597258</v>
      </c>
      <c r="G47" s="16"/>
      <c r="H47" s="16"/>
      <c r="I47" s="19">
        <f t="shared" si="1"/>
        <v>953597258</v>
      </c>
      <c r="J47" s="20">
        <v>929097700</v>
      </c>
      <c r="K47" s="20">
        <f t="shared" si="5"/>
        <v>0</v>
      </c>
      <c r="L47" s="20">
        <f t="shared" si="5"/>
        <v>0</v>
      </c>
      <c r="M47" s="20">
        <f t="shared" si="3"/>
        <v>929097700</v>
      </c>
      <c r="N47" s="16"/>
      <c r="O47" s="17">
        <f t="shared" si="6"/>
        <v>0</v>
      </c>
      <c r="P47" s="19">
        <f t="shared" si="7"/>
        <v>24499558</v>
      </c>
      <c r="Q47" s="16"/>
      <c r="R47" s="51"/>
    </row>
    <row r="48" spans="1:18" ht="27.75" customHeight="1" x14ac:dyDescent="0.25">
      <c r="A48" s="21">
        <v>36</v>
      </c>
      <c r="B48" s="65">
        <v>2055</v>
      </c>
      <c r="C48" s="69">
        <v>44658</v>
      </c>
      <c r="D48" s="67" t="s">
        <v>76</v>
      </c>
      <c r="E48" s="69">
        <v>41954</v>
      </c>
      <c r="F48" s="68">
        <v>871498000</v>
      </c>
      <c r="G48" s="16"/>
      <c r="H48" s="16"/>
      <c r="I48" s="19">
        <f t="shared" si="1"/>
        <v>871498000</v>
      </c>
      <c r="J48" s="20">
        <v>855481600</v>
      </c>
      <c r="K48" s="20">
        <f t="shared" si="5"/>
        <v>0</v>
      </c>
      <c r="L48" s="20">
        <f t="shared" si="5"/>
        <v>0</v>
      </c>
      <c r="M48" s="20">
        <f t="shared" si="3"/>
        <v>855481600</v>
      </c>
      <c r="N48" s="16"/>
      <c r="O48" s="17">
        <f t="shared" si="6"/>
        <v>0</v>
      </c>
      <c r="P48" s="19">
        <f t="shared" si="7"/>
        <v>16016400</v>
      </c>
      <c r="Q48" s="16"/>
      <c r="R48" s="51"/>
    </row>
    <row r="49" spans="1:18" ht="27.75" customHeight="1" x14ac:dyDescent="0.25">
      <c r="A49" s="24">
        <v>37</v>
      </c>
      <c r="B49" s="31">
        <v>1866</v>
      </c>
      <c r="C49" s="71" t="s">
        <v>32</v>
      </c>
      <c r="D49" s="33" t="s">
        <v>86</v>
      </c>
      <c r="E49" s="34" t="s">
        <v>73</v>
      </c>
      <c r="F49" s="64">
        <v>288293000</v>
      </c>
      <c r="G49" s="64"/>
      <c r="H49" s="64"/>
      <c r="I49" s="19">
        <f t="shared" si="1"/>
        <v>288293000</v>
      </c>
      <c r="J49" s="64">
        <v>288293000</v>
      </c>
      <c r="K49" s="64"/>
      <c r="L49" s="64"/>
      <c r="M49" s="20">
        <f t="shared" si="3"/>
        <v>288293000</v>
      </c>
      <c r="N49" s="35"/>
      <c r="O49" s="17">
        <f t="shared" si="6"/>
        <v>0</v>
      </c>
      <c r="P49" s="19">
        <f t="shared" si="7"/>
        <v>0</v>
      </c>
      <c r="Q49" s="35"/>
      <c r="R49" s="51"/>
    </row>
    <row r="50" spans="1:18" ht="27.75" customHeight="1" x14ac:dyDescent="0.25">
      <c r="A50" s="18">
        <v>38</v>
      </c>
      <c r="B50" s="31">
        <v>1867</v>
      </c>
      <c r="C50" s="71" t="s">
        <v>32</v>
      </c>
      <c r="D50" s="31">
        <v>53</v>
      </c>
      <c r="E50" s="34" t="s">
        <v>88</v>
      </c>
      <c r="F50" s="64">
        <v>128784700</v>
      </c>
      <c r="G50" s="32"/>
      <c r="H50" s="31"/>
      <c r="I50" s="19">
        <f t="shared" si="1"/>
        <v>128784700</v>
      </c>
      <c r="J50" s="36">
        <v>128784700</v>
      </c>
      <c r="K50" s="32"/>
      <c r="L50" s="31"/>
      <c r="M50" s="20">
        <f t="shared" si="3"/>
        <v>128784700</v>
      </c>
      <c r="N50" s="31"/>
      <c r="O50" s="17">
        <f>G50-K50</f>
        <v>0</v>
      </c>
      <c r="P50" s="19">
        <f t="shared" si="7"/>
        <v>0</v>
      </c>
      <c r="Q50" s="32"/>
      <c r="R50" s="51"/>
    </row>
    <row r="51" spans="1:18" ht="27.75" customHeight="1" x14ac:dyDescent="0.25">
      <c r="A51" s="21">
        <v>39</v>
      </c>
      <c r="B51" s="37">
        <v>162</v>
      </c>
      <c r="C51" s="72">
        <v>41883</v>
      </c>
      <c r="D51" s="33" t="s">
        <v>84</v>
      </c>
      <c r="E51" s="34" t="s">
        <v>89</v>
      </c>
      <c r="F51" s="64">
        <v>4058352739</v>
      </c>
      <c r="G51" s="64"/>
      <c r="H51" s="64"/>
      <c r="I51" s="19">
        <f t="shared" si="1"/>
        <v>4058352739</v>
      </c>
      <c r="J51" s="64">
        <v>4011479000</v>
      </c>
      <c r="K51" s="64"/>
      <c r="L51" s="64"/>
      <c r="M51" s="20">
        <f t="shared" si="3"/>
        <v>4011479000</v>
      </c>
      <c r="N51" s="35"/>
      <c r="O51" s="17">
        <f t="shared" si="6"/>
        <v>0</v>
      </c>
      <c r="P51" s="19">
        <f t="shared" si="7"/>
        <v>46873739</v>
      </c>
      <c r="Q51" s="38"/>
      <c r="R51" s="51"/>
    </row>
    <row r="52" spans="1:18" ht="27.75" customHeight="1" x14ac:dyDescent="0.25">
      <c r="A52" s="21">
        <v>40</v>
      </c>
      <c r="B52" s="8">
        <v>3012</v>
      </c>
      <c r="C52" s="11" t="s">
        <v>87</v>
      </c>
      <c r="D52" s="8">
        <v>22</v>
      </c>
      <c r="E52" s="11" t="s">
        <v>87</v>
      </c>
      <c r="F52" s="7">
        <v>431243800</v>
      </c>
      <c r="G52" s="7"/>
      <c r="H52" s="7"/>
      <c r="I52" s="19">
        <f t="shared" si="1"/>
        <v>431243800</v>
      </c>
      <c r="J52" s="64">
        <v>431244000</v>
      </c>
      <c r="K52" s="64"/>
      <c r="L52" s="64"/>
      <c r="M52" s="20">
        <f t="shared" si="3"/>
        <v>431244000</v>
      </c>
      <c r="N52" s="35"/>
      <c r="O52" s="17">
        <f t="shared" si="6"/>
        <v>0</v>
      </c>
      <c r="P52" s="35"/>
      <c r="Q52" s="38"/>
    </row>
    <row r="53" spans="1:18" ht="27.75" customHeight="1" x14ac:dyDescent="0.25">
      <c r="A53" s="24">
        <v>41</v>
      </c>
      <c r="B53" s="39">
        <v>2280</v>
      </c>
      <c r="C53" s="41" t="s">
        <v>30</v>
      </c>
      <c r="D53" s="40" t="s">
        <v>77</v>
      </c>
      <c r="E53" s="41" t="s">
        <v>78</v>
      </c>
      <c r="F53" s="70">
        <v>2929900000</v>
      </c>
      <c r="G53" s="70">
        <v>81966000</v>
      </c>
      <c r="H53" s="70"/>
      <c r="I53" s="19">
        <f t="shared" si="1"/>
        <v>3011866000</v>
      </c>
      <c r="J53" s="70">
        <f t="shared" ref="J53:L53" si="8">F53</f>
        <v>2929900000</v>
      </c>
      <c r="K53" s="70">
        <f t="shared" si="8"/>
        <v>81966000</v>
      </c>
      <c r="L53" s="70">
        <f t="shared" si="8"/>
        <v>0</v>
      </c>
      <c r="M53" s="20">
        <f t="shared" si="3"/>
        <v>3011866000</v>
      </c>
      <c r="N53" s="42"/>
      <c r="O53" s="42"/>
      <c r="P53" s="42"/>
      <c r="Q53" s="42"/>
    </row>
    <row r="54" spans="1:18" ht="18.95" customHeight="1" x14ac:dyDescent="0.25">
      <c r="A54" s="82" t="s">
        <v>12</v>
      </c>
      <c r="B54" s="83"/>
      <c r="C54" s="84"/>
      <c r="D54" s="63"/>
      <c r="E54" s="6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>
        <f t="shared" ref="Q54" si="9">SUM(Q45:Q53)</f>
        <v>0</v>
      </c>
    </row>
    <row r="55" spans="1:18" ht="23.1" customHeight="1" x14ac:dyDescent="0.25">
      <c r="A55" s="58" t="s">
        <v>91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0"/>
    </row>
    <row r="57" spans="1:18" x14ac:dyDescent="0.25">
      <c r="I57" s="51"/>
    </row>
    <row r="58" spans="1:18" x14ac:dyDescent="0.25">
      <c r="J58" s="51"/>
    </row>
    <row r="59" spans="1:18" x14ac:dyDescent="0.25">
      <c r="J59" s="51"/>
    </row>
    <row r="60" spans="1:18" x14ac:dyDescent="0.25">
      <c r="I60" s="51"/>
    </row>
    <row r="61" spans="1:18" x14ac:dyDescent="0.25">
      <c r="H61" s="51"/>
    </row>
  </sheetData>
  <mergeCells count="23">
    <mergeCell ref="B11:C11"/>
    <mergeCell ref="A54:C54"/>
    <mergeCell ref="J9:K9"/>
    <mergeCell ref="L9:L10"/>
    <mergeCell ref="E9:E10"/>
    <mergeCell ref="F9:G9"/>
    <mergeCell ref="H9:H10"/>
    <mergeCell ref="A4:Q4"/>
    <mergeCell ref="A5:Q5"/>
    <mergeCell ref="A7:Q7"/>
    <mergeCell ref="A8:A10"/>
    <mergeCell ref="B8:C8"/>
    <mergeCell ref="D8:E8"/>
    <mergeCell ref="F8:I8"/>
    <mergeCell ref="J8:M8"/>
    <mergeCell ref="N8:Q8"/>
    <mergeCell ref="M9:M10"/>
    <mergeCell ref="N9:O9"/>
    <mergeCell ref="P9:Q9"/>
    <mergeCell ref="B9:B10"/>
    <mergeCell ref="C9:C10"/>
    <mergeCell ref="D9:D10"/>
    <mergeCell ref="I9:I10"/>
  </mergeCells>
  <pageMargins left="0.24" right="0.23" top="0.28000000000000003" bottom="0.34" header="0.2" footer="0.2"/>
  <pageSetup paperSize="9" scale="72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97F85D87-FCF8-479A-848F-B7167E80225B}"/>
</file>

<file path=customXml/itemProps2.xml><?xml version="1.0" encoding="utf-8"?>
<ds:datastoreItem xmlns:ds="http://schemas.openxmlformats.org/officeDocument/2006/customXml" ds:itemID="{DFE93F11-7E71-4F43-9B6B-965FB14CDA9F}"/>
</file>

<file path=customXml/itemProps3.xml><?xml version="1.0" encoding="utf-8"?>
<ds:datastoreItem xmlns:ds="http://schemas.openxmlformats.org/officeDocument/2006/customXml" ds:itemID="{4DC4DBB2-F823-4033-A7D5-2A76087D48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TỔNG HỢP</vt:lpstr>
      <vt:lpstr>TPCP CHUẨN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2024-07-31T07:14:25Z</cp:lastPrinted>
  <dcterms:created xsi:type="dcterms:W3CDTF">2023-11-10T07:30:46Z</dcterms:created>
  <dcterms:modified xsi:type="dcterms:W3CDTF">2024-08-01T02:24:50Z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